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_Общая папка\Бюджет 2022 исполнение\Отчет за 9 месяцев 2022\Приложения\"/>
    </mc:Choice>
  </mc:AlternateContent>
  <bookViews>
    <workbookView xWindow="2250" yWindow="300" windowWidth="15600" windowHeight="9480"/>
  </bookViews>
  <sheets>
    <sheet name="Лист 1" sheetId="4" r:id="rId1"/>
  </sheets>
  <definedNames>
    <definedName name="_xlnm.Print_Titles" localSheetId="0">'Лист 1'!$9:$9</definedName>
    <definedName name="_xlnm.Print_Area" localSheetId="0">'Лист 1'!$A$1:$E$373</definedName>
  </definedNames>
  <calcPr calcId="152511"/>
  <customWorkbookViews>
    <customWorkbookView name="Овсюкова Людмила Витальевна - Личное представление" guid="{D9F7F6A1-1F64-4CD6-BBD4-2AE7F2BB763E}" mergeInterval="0" personalView="1" maximized="1" windowWidth="1916" windowHeight="734" activeSheetId="1"/>
    <customWorkbookView name="Ложкина Татьяна Владимировна - Личное представление" guid="{E4628858-F63D-4ED7-80C6-A8583438219A}" mergeInterval="0" personalView="1" maximized="1" windowWidth="1916" windowHeight="794" activeSheetId="1"/>
  </customWorkbookViews>
</workbook>
</file>

<file path=xl/calcChain.xml><?xml version="1.0" encoding="utf-8"?>
<calcChain xmlns="http://schemas.openxmlformats.org/spreadsheetml/2006/main">
  <c r="C65" i="4" l="1"/>
  <c r="D278" i="4"/>
  <c r="E275" i="4"/>
  <c r="E276" i="4"/>
  <c r="E277" i="4"/>
  <c r="D274" i="4"/>
  <c r="D273" i="4" s="1"/>
  <c r="C274" i="4"/>
  <c r="C273" i="4" s="1"/>
  <c r="E274" i="4" l="1"/>
  <c r="E266" i="4" l="1"/>
  <c r="E267" i="4"/>
  <c r="E268" i="4"/>
  <c r="E263" i="4"/>
  <c r="E260" i="4"/>
  <c r="D259" i="4"/>
  <c r="C259" i="4"/>
  <c r="E242" i="4"/>
  <c r="E235" i="4"/>
  <c r="C222" i="4"/>
  <c r="E223" i="4"/>
  <c r="D190" i="4"/>
  <c r="C190" i="4"/>
  <c r="E191" i="4"/>
  <c r="E187" i="4"/>
  <c r="D186" i="4"/>
  <c r="C186" i="4"/>
  <c r="E259" i="4" l="1"/>
  <c r="E190" i="4"/>
  <c r="E186" i="4"/>
  <c r="D182" i="4" l="1"/>
  <c r="E183" i="4"/>
  <c r="E179" i="4"/>
  <c r="D162" i="4"/>
  <c r="E163" i="4"/>
  <c r="E159" i="4"/>
  <c r="D158" i="4"/>
  <c r="D124" i="4"/>
  <c r="E125" i="4"/>
  <c r="C122" i="4"/>
  <c r="E123" i="4"/>
  <c r="D120" i="4"/>
  <c r="E121" i="4"/>
  <c r="E117" i="4"/>
  <c r="C116" i="4"/>
  <c r="D108" i="4"/>
  <c r="E109" i="4"/>
  <c r="E103" i="4"/>
  <c r="C102" i="4"/>
  <c r="D88" i="4"/>
  <c r="E89" i="4"/>
  <c r="E80" i="4"/>
  <c r="D79" i="4"/>
  <c r="E76" i="4"/>
  <c r="D75" i="4"/>
  <c r="D31" i="4"/>
  <c r="D367" i="4" l="1"/>
  <c r="D293" i="4"/>
  <c r="D272" i="4"/>
  <c r="E271" i="4"/>
  <c r="D264" i="4"/>
  <c r="C264" i="4"/>
  <c r="D261" i="4"/>
  <c r="E262" i="4"/>
  <c r="E258" i="4"/>
  <c r="D257" i="4"/>
  <c r="D243" i="4"/>
  <c r="E244" i="4"/>
  <c r="E234" i="4"/>
  <c r="D233" i="4"/>
  <c r="E232" i="4"/>
  <c r="D222" i="4"/>
  <c r="E222" i="4" s="1"/>
  <c r="E219" i="4"/>
  <c r="D218" i="4"/>
  <c r="E193" i="4"/>
  <c r="D192" i="4"/>
  <c r="E185" i="4"/>
  <c r="D184" i="4"/>
  <c r="E165" i="4"/>
  <c r="D164" i="4"/>
  <c r="E151" i="4"/>
  <c r="D150" i="4"/>
  <c r="E142" i="4"/>
  <c r="E140" i="4"/>
  <c r="D139" i="4"/>
  <c r="E138" i="4"/>
  <c r="D137" i="4"/>
  <c r="E134" i="4"/>
  <c r="D133" i="4"/>
  <c r="E130" i="4"/>
  <c r="E129" i="4"/>
  <c r="D128" i="4"/>
  <c r="D122" i="4"/>
  <c r="E122" i="4" s="1"/>
  <c r="E119" i="4"/>
  <c r="D118" i="4"/>
  <c r="D116" i="4"/>
  <c r="E116" i="4" s="1"/>
  <c r="E115" i="4"/>
  <c r="D114" i="4"/>
  <c r="E113" i="4"/>
  <c r="D112" i="4"/>
  <c r="E107" i="4"/>
  <c r="D106" i="4"/>
  <c r="E273" i="4" l="1"/>
  <c r="D102" i="4" l="1"/>
  <c r="E102" i="4" s="1"/>
  <c r="E101" i="4"/>
  <c r="D100" i="4"/>
  <c r="E97" i="4"/>
  <c r="D96" i="4"/>
  <c r="E91" i="4"/>
  <c r="D90" i="4"/>
  <c r="E56" i="4"/>
  <c r="D26" i="4"/>
  <c r="D236" i="4"/>
  <c r="C320" i="4" l="1"/>
  <c r="C319" i="4" s="1"/>
  <c r="D344" i="4"/>
  <c r="D342" i="4"/>
  <c r="D341" i="4"/>
  <c r="D338" i="4"/>
  <c r="D336" i="4"/>
  <c r="D333" i="4"/>
  <c r="D332" i="4"/>
  <c r="D328" i="4"/>
  <c r="D310" i="4"/>
  <c r="D282" i="4" s="1"/>
  <c r="D302" i="4"/>
  <c r="D298" i="4"/>
  <c r="D289" i="4"/>
  <c r="D284" i="4"/>
  <c r="D320" i="4" l="1"/>
  <c r="D283" i="4"/>
  <c r="D62" i="4"/>
  <c r="D281" i="4" l="1"/>
  <c r="D280" i="4" s="1"/>
  <c r="C272" i="4"/>
  <c r="E272" i="4" s="1"/>
  <c r="D270" i="4"/>
  <c r="C270" i="4"/>
  <c r="C269" i="4" s="1"/>
  <c r="C261" i="4"/>
  <c r="C257" i="4"/>
  <c r="E257" i="4" s="1"/>
  <c r="D255" i="4"/>
  <c r="C255" i="4"/>
  <c r="D253" i="4"/>
  <c r="C253" i="4"/>
  <c r="D251" i="4"/>
  <c r="C251" i="4"/>
  <c r="D249" i="4"/>
  <c r="C249" i="4"/>
  <c r="C247" i="4"/>
  <c r="D245" i="4"/>
  <c r="C245" i="4"/>
  <c r="C243" i="4"/>
  <c r="E243" i="4" s="1"/>
  <c r="D240" i="4"/>
  <c r="C240" i="4"/>
  <c r="D238" i="4"/>
  <c r="C238" i="4"/>
  <c r="C236" i="4"/>
  <c r="C233" i="4"/>
  <c r="E233" i="4" s="1"/>
  <c r="D230" i="4"/>
  <c r="C230" i="4"/>
  <c r="D224" i="4"/>
  <c r="C224" i="4"/>
  <c r="D220" i="4"/>
  <c r="C220" i="4"/>
  <c r="C218" i="4"/>
  <c r="E218" i="4" s="1"/>
  <c r="D216" i="4"/>
  <c r="C216" i="4"/>
  <c r="D214" i="4"/>
  <c r="C214" i="4"/>
  <c r="D211" i="4"/>
  <c r="C211" i="4"/>
  <c r="D209" i="4"/>
  <c r="C209" i="4"/>
  <c r="D207" i="4"/>
  <c r="C207" i="4"/>
  <c r="D205" i="4"/>
  <c r="C205" i="4"/>
  <c r="D203" i="4"/>
  <c r="C203" i="4"/>
  <c r="D201" i="4"/>
  <c r="C201" i="4"/>
  <c r="D197" i="4"/>
  <c r="C197" i="4"/>
  <c r="D195" i="4"/>
  <c r="C195" i="4"/>
  <c r="C192" i="4"/>
  <c r="E192" i="4" s="1"/>
  <c r="C188" i="4"/>
  <c r="C184" i="4"/>
  <c r="E184" i="4" s="1"/>
  <c r="C182" i="4"/>
  <c r="E182" i="4" s="1"/>
  <c r="C180" i="4"/>
  <c r="D177" i="4"/>
  <c r="C177" i="4"/>
  <c r="D175" i="4"/>
  <c r="C175" i="4"/>
  <c r="D172" i="4"/>
  <c r="C172" i="4"/>
  <c r="D170" i="4"/>
  <c r="C170" i="4"/>
  <c r="D168" i="4"/>
  <c r="C168" i="4"/>
  <c r="D166" i="4"/>
  <c r="C166" i="4"/>
  <c r="C164" i="4"/>
  <c r="E164" i="4" s="1"/>
  <c r="C162" i="4"/>
  <c r="E162" i="4" s="1"/>
  <c r="C160" i="4"/>
  <c r="C158" i="4"/>
  <c r="E158" i="4" s="1"/>
  <c r="D156" i="4"/>
  <c r="C156" i="4"/>
  <c r="D154" i="4"/>
  <c r="C154" i="4"/>
  <c r="D152" i="4"/>
  <c r="C152" i="4"/>
  <c r="C150" i="4"/>
  <c r="E150" i="4" s="1"/>
  <c r="D148" i="4"/>
  <c r="C148" i="4"/>
  <c r="D146" i="4"/>
  <c r="C146" i="4"/>
  <c r="D143" i="4"/>
  <c r="C143" i="4"/>
  <c r="C139" i="4"/>
  <c r="E139" i="4" s="1"/>
  <c r="C137" i="4"/>
  <c r="E137" i="4" s="1"/>
  <c r="D135" i="4"/>
  <c r="C135" i="4"/>
  <c r="C133" i="4"/>
  <c r="E133" i="4" s="1"/>
  <c r="D131" i="4"/>
  <c r="C131" i="4"/>
  <c r="C128" i="4"/>
  <c r="E128" i="4" s="1"/>
  <c r="D126" i="4"/>
  <c r="C126" i="4"/>
  <c r="C124" i="4"/>
  <c r="E124" i="4" s="1"/>
  <c r="C120" i="4"/>
  <c r="E120" i="4" s="1"/>
  <c r="C118" i="4"/>
  <c r="E118" i="4" s="1"/>
  <c r="C114" i="4"/>
  <c r="E114" i="4" s="1"/>
  <c r="C112" i="4"/>
  <c r="E112" i="4" s="1"/>
  <c r="D110" i="4"/>
  <c r="C110" i="4"/>
  <c r="C108" i="4"/>
  <c r="E108" i="4" s="1"/>
  <c r="C106" i="4"/>
  <c r="E106" i="4" s="1"/>
  <c r="D104" i="4"/>
  <c r="C104" i="4"/>
  <c r="C100" i="4"/>
  <c r="E100" i="4" s="1"/>
  <c r="D98" i="4"/>
  <c r="C98" i="4"/>
  <c r="C96" i="4"/>
  <c r="E96" i="4" s="1"/>
  <c r="D94" i="4"/>
  <c r="C94" i="4"/>
  <c r="D92" i="4"/>
  <c r="C92" i="4"/>
  <c r="C90" i="4"/>
  <c r="E90" i="4" s="1"/>
  <c r="C88" i="4"/>
  <c r="E88" i="4" s="1"/>
  <c r="D86" i="4"/>
  <c r="C86" i="4"/>
  <c r="D82" i="4"/>
  <c r="C82" i="4"/>
  <c r="C79" i="4"/>
  <c r="E79" i="4" s="1"/>
  <c r="C77" i="4"/>
  <c r="D72" i="4"/>
  <c r="C72" i="4"/>
  <c r="D70" i="4"/>
  <c r="C70" i="4"/>
  <c r="D68" i="4"/>
  <c r="C68" i="4"/>
  <c r="C75" i="4"/>
  <c r="E12" i="4"/>
  <c r="E13" i="4"/>
  <c r="E15" i="4"/>
  <c r="E17" i="4"/>
  <c r="E18" i="4"/>
  <c r="E20" i="4"/>
  <c r="E21" i="4"/>
  <c r="E22" i="4"/>
  <c r="E24" i="4"/>
  <c r="E25" i="4"/>
  <c r="E27" i="4"/>
  <c r="E29" i="4"/>
  <c r="E30" i="4"/>
  <c r="E35" i="4"/>
  <c r="E37" i="4"/>
  <c r="E38" i="4"/>
  <c r="E40" i="4"/>
  <c r="E42" i="4"/>
  <c r="E43" i="4"/>
  <c r="E44" i="4"/>
  <c r="E46" i="4"/>
  <c r="E47" i="4"/>
  <c r="E49" i="4"/>
  <c r="E51" i="4"/>
  <c r="E53" i="4"/>
  <c r="E55" i="4"/>
  <c r="E57" i="4"/>
  <c r="E58" i="4"/>
  <c r="E60" i="4"/>
  <c r="E61" i="4"/>
  <c r="E69" i="4"/>
  <c r="E71" i="4"/>
  <c r="E73" i="4"/>
  <c r="E83" i="4"/>
  <c r="E84" i="4"/>
  <c r="E85" i="4"/>
  <c r="E87" i="4"/>
  <c r="E93" i="4"/>
  <c r="E95" i="4"/>
  <c r="E99" i="4"/>
  <c r="E105" i="4"/>
  <c r="E111" i="4"/>
  <c r="E127" i="4"/>
  <c r="E132" i="4"/>
  <c r="E136" i="4"/>
  <c r="E141" i="4"/>
  <c r="E144" i="4"/>
  <c r="E145" i="4"/>
  <c r="E147" i="4"/>
  <c r="E149" i="4"/>
  <c r="E153" i="4"/>
  <c r="E155" i="4"/>
  <c r="E157" i="4"/>
  <c r="E167" i="4"/>
  <c r="E169" i="4"/>
  <c r="E171" i="4"/>
  <c r="E173" i="4"/>
  <c r="E174" i="4"/>
  <c r="E176" i="4"/>
  <c r="E178" i="4"/>
  <c r="E196" i="4"/>
  <c r="E198" i="4"/>
  <c r="E199" i="4"/>
  <c r="E200" i="4"/>
  <c r="E202" i="4"/>
  <c r="E204" i="4"/>
  <c r="E206" i="4"/>
  <c r="E208" i="4"/>
  <c r="E210" i="4"/>
  <c r="E212" i="4"/>
  <c r="E213" i="4"/>
  <c r="E215" i="4"/>
  <c r="E217" i="4"/>
  <c r="E221" i="4"/>
  <c r="E225" i="4"/>
  <c r="E226" i="4"/>
  <c r="E228" i="4"/>
  <c r="E229" i="4"/>
  <c r="E231" i="4"/>
  <c r="E237" i="4"/>
  <c r="E239" i="4"/>
  <c r="E241" i="4"/>
  <c r="E246" i="4"/>
  <c r="E250" i="4"/>
  <c r="E252" i="4"/>
  <c r="E254" i="4"/>
  <c r="E256" i="4"/>
  <c r="E265" i="4"/>
  <c r="E339" i="4"/>
  <c r="E361" i="4"/>
  <c r="D54" i="4"/>
  <c r="C54" i="4"/>
  <c r="D52" i="4"/>
  <c r="C52" i="4"/>
  <c r="D48" i="4"/>
  <c r="C48" i="4"/>
  <c r="D45" i="4"/>
  <c r="C45" i="4"/>
  <c r="D41" i="4"/>
  <c r="C41" i="4"/>
  <c r="D34" i="4"/>
  <c r="C34" i="4"/>
  <c r="C26" i="4"/>
  <c r="D23" i="4"/>
  <c r="C23" i="4"/>
  <c r="D19" i="4"/>
  <c r="C19" i="4"/>
  <c r="D16" i="4"/>
  <c r="C16" i="4"/>
  <c r="D14" i="4"/>
  <c r="C14" i="4"/>
  <c r="D11" i="4"/>
  <c r="C11" i="4"/>
  <c r="D74" i="4" l="1"/>
  <c r="C74" i="4"/>
  <c r="E75" i="4"/>
  <c r="D227" i="4"/>
  <c r="E261" i="4"/>
  <c r="C227" i="4"/>
  <c r="E170" i="4"/>
  <c r="C194" i="4"/>
  <c r="D269" i="4"/>
  <c r="E269" i="4" s="1"/>
  <c r="E270" i="4"/>
  <c r="D194" i="4"/>
  <c r="E203" i="4"/>
  <c r="E253" i="4"/>
  <c r="C10" i="4"/>
  <c r="E68" i="4"/>
  <c r="E94" i="4"/>
  <c r="E98" i="4"/>
  <c r="E131" i="4"/>
  <c r="E143" i="4"/>
  <c r="E148" i="4"/>
  <c r="E156" i="4"/>
  <c r="E168" i="4"/>
  <c r="E172" i="4"/>
  <c r="E177" i="4"/>
  <c r="E195" i="4"/>
  <c r="E201" i="4"/>
  <c r="E205" i="4"/>
  <c r="E209" i="4"/>
  <c r="E126" i="4"/>
  <c r="E166" i="4"/>
  <c r="E207" i="4"/>
  <c r="E211" i="4"/>
  <c r="E216" i="4"/>
  <c r="E220" i="4"/>
  <c r="E52" i="4"/>
  <c r="E23" i="4"/>
  <c r="E45" i="4"/>
  <c r="E249" i="4"/>
  <c r="E264" i="4"/>
  <c r="E16" i="4"/>
  <c r="E245" i="4"/>
  <c r="E236" i="4"/>
  <c r="E82" i="4"/>
  <c r="E92" i="4"/>
  <c r="E146" i="4"/>
  <c r="E154" i="4"/>
  <c r="E320" i="4"/>
  <c r="E11" i="4"/>
  <c r="D10" i="4"/>
  <c r="E14" i="4"/>
  <c r="E19" i="4"/>
  <c r="E26" i="4"/>
  <c r="E41" i="4"/>
  <c r="E48" i="4"/>
  <c r="E54" i="4"/>
  <c r="E251" i="4"/>
  <c r="E255" i="4"/>
  <c r="E230" i="4"/>
  <c r="E224" i="4"/>
  <c r="E110" i="4"/>
  <c r="E175" i="4"/>
  <c r="E86" i="4"/>
  <c r="E104" i="4"/>
  <c r="E152" i="4"/>
  <c r="E197" i="4"/>
  <c r="E214" i="4"/>
  <c r="E240" i="4"/>
  <c r="D319" i="4"/>
  <c r="E319" i="4" s="1"/>
  <c r="E34" i="4"/>
  <c r="E238" i="4"/>
  <c r="E135" i="4"/>
  <c r="D67" i="4"/>
  <c r="E72" i="4"/>
  <c r="E70" i="4"/>
  <c r="C67" i="4"/>
  <c r="D65" i="4" l="1"/>
  <c r="E227" i="4"/>
  <c r="E74" i="4"/>
  <c r="D66" i="4"/>
  <c r="E194" i="4"/>
  <c r="C66" i="4"/>
  <c r="E10" i="4"/>
  <c r="E67" i="4"/>
  <c r="C372" i="4" l="1"/>
  <c r="E66" i="4"/>
  <c r="E65" i="4" l="1"/>
  <c r="D372" i="4"/>
  <c r="E372" i="4" s="1"/>
</calcChain>
</file>

<file path=xl/sharedStrings.xml><?xml version="1.0" encoding="utf-8"?>
<sst xmlns="http://schemas.openxmlformats.org/spreadsheetml/2006/main" count="735" uniqueCount="708">
  <si>
    <t>Код бюджетной классификации</t>
  </si>
  <si>
    <t>Наименование дохода</t>
  </si>
  <si>
    <t>000 1 00 00000 00 0000 000</t>
  </si>
  <si>
    <t>НАЛОГОВЫЕ И НЕНАЛОГОВЫЕ ДОХОДЫ</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</si>
  <si>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</si>
  <si>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</si>
  <si>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</si>
  <si>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</si>
  <si>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</si>
  <si>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</si>
  <si>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</si>
  <si>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</si>
  <si>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Иные межбюджетные трансферты</t>
  </si>
  <si>
    <t>ВСЕГО ДОХОДОВ</t>
  </si>
  <si>
    <t>Субсидии бюджетам бюджетной системы Российской Федерации (межбюджетные субсидии)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</si>
  <si>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</si>
  <si>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</si>
  <si>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</si>
  <si>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</si>
  <si>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</si>
  <si>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</si>
  <si>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</si>
  <si>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Дотации бюджетам бюджетной системы Российской Федерации</t>
  </si>
  <si>
    <t>Субвенции бюджетам бюджетной системы Российской Федерации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</si>
  <si>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</si>
  <si>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</si>
  <si>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</si>
  <si>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</si>
  <si>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</si>
  <si>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Единая субвенция бюджетам субъектов Российской Федерации и бюджету г. Байконура</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</si>
  <si>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</si>
  <si>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</si>
  <si>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</si>
  <si>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</si>
  <si>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</si>
  <si>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</si>
  <si>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</si>
  <si>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</si>
  <si>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</si>
  <si>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обеспечению жильем молодых семей</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</si>
  <si>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</si>
  <si>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</si>
  <si>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</si>
  <si>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</si>
  <si>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</si>
  <si>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 xml:space="preserve">Межбюджетные трансферты, передаваемые бюджетам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</si>
  <si>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</si>
  <si>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на оснащение объектов спортивной инфраструктуры спортивно-технологическим оборудованием</t>
  </si>
  <si>
    <t>Субсидии бюджетам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</si>
  <si>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</si>
  <si>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000 2 02 10000 00 0000 150</t>
  </si>
  <si>
    <t>000 2 02 15001 00 0000 150</t>
  </si>
  <si>
    <t>812 2 02 15001 02 0000 150</t>
  </si>
  <si>
    <t>000 2 02 15010 00 0000 150</t>
  </si>
  <si>
    <t>812 2 02 15010 02 0000 150</t>
  </si>
  <si>
    <t>000 2 02 20000 00 0000 150</t>
  </si>
  <si>
    <t>836 2 02 25066 02 0000 150</t>
  </si>
  <si>
    <t>000 2 02 25081 00 0000 150</t>
  </si>
  <si>
    <t>856 2 02 25081 02 0000 150</t>
  </si>
  <si>
    <t>703 2 02 25082 02 0000 150</t>
  </si>
  <si>
    <t>805 2 02 25084 02 0000 150</t>
  </si>
  <si>
    <t>000 2 02 25086 00 0000 150</t>
  </si>
  <si>
    <t>865 2 02 25086 02 0000 150</t>
  </si>
  <si>
    <t>000 2 02 25097 00 0000 150</t>
  </si>
  <si>
    <t>703 2 02 25097 02 0000 150</t>
  </si>
  <si>
    <t>000 2 02 25138 00 0000 150</t>
  </si>
  <si>
    <t>801 2 02 25138 02 0000 150</t>
  </si>
  <si>
    <t>000 2 02 25202 00 0000 150</t>
  </si>
  <si>
    <t>801 2 02 25202 02 0000 150</t>
  </si>
  <si>
    <t>000 2 02 25228 00 0000 150</t>
  </si>
  <si>
    <t>801 2 02 25402 02 0000 150</t>
  </si>
  <si>
    <t>805 2 02 25462 02 0000 150</t>
  </si>
  <si>
    <t>000 2 02 25467 00 0000 150</t>
  </si>
  <si>
    <t>702 2 02 25467 02 0000 150</t>
  </si>
  <si>
    <t xml:space="preserve">000 2 02 25497 00 0000 150
</t>
  </si>
  <si>
    <t>856 2 02 25497 02 0000 150</t>
  </si>
  <si>
    <t>000 2 02 25517 00 0000 150</t>
  </si>
  <si>
    <t>702 2 02 25517 02 0000 150</t>
  </si>
  <si>
    <t>000 2 02 25519 00 0000 150</t>
  </si>
  <si>
    <t>702 2 02 25519 02 0000 150</t>
  </si>
  <si>
    <t>000 2 02 25520 00 0000 150</t>
  </si>
  <si>
    <t>703 2 02 25520 02 0000 150</t>
  </si>
  <si>
    <t xml:space="preserve">000 2 02 25527 00 0000 150
</t>
  </si>
  <si>
    <t xml:space="preserve">801 2 02 25554 02 0000 150
</t>
  </si>
  <si>
    <t xml:space="preserve">000 2 02 25555 00 0000 150
</t>
  </si>
  <si>
    <t xml:space="preserve">758 2 02 25555 02 0000 150
</t>
  </si>
  <si>
    <t>000 2 02 30000 00 0000 150</t>
  </si>
  <si>
    <t>000 2 02 35118 00 0000 150</t>
  </si>
  <si>
    <t>812 2 02 35118 02 0000 150</t>
  </si>
  <si>
    <t>000 2 02 35120 00 0000 150</t>
  </si>
  <si>
    <t>812 2 02 35120 02 0000 150</t>
  </si>
  <si>
    <t>710 2 02 35128 02 0000 150</t>
  </si>
  <si>
    <t>804 2 02 35129 02 0000 150</t>
  </si>
  <si>
    <t>000 2 02 35135 00 0000 150</t>
  </si>
  <si>
    <t>805 2 02 35135 02 0000 150</t>
  </si>
  <si>
    <t>000 2 02 35176 00 0000 150</t>
  </si>
  <si>
    <t>805 2 02 35176 02 0000 150</t>
  </si>
  <si>
    <t>000 2 02 35220 00 0000 150</t>
  </si>
  <si>
    <t>805 2 02 35220 02 0000 150</t>
  </si>
  <si>
    <t>000 2 02 35240 00 0000 150</t>
  </si>
  <si>
    <t>805 2 02 35240 02 0000 150</t>
  </si>
  <si>
    <t>000 2 02 35250 00 0000 150</t>
  </si>
  <si>
    <t>805 2 02 35250 02 0000 150</t>
  </si>
  <si>
    <t>865 2 02 35290 02 0000 150</t>
  </si>
  <si>
    <t>000 2 02 35460 00 0000 150</t>
  </si>
  <si>
    <t>801 2 02 35460 02 0000 150</t>
  </si>
  <si>
    <t>000 2 02 35573 00 0000 150</t>
  </si>
  <si>
    <t>805 2 02 35573 02 0000 150</t>
  </si>
  <si>
    <t>812 2 02 35900 02 0000 150</t>
  </si>
  <si>
    <t>000 2 02 40000 00 0000 150</t>
  </si>
  <si>
    <t>836 2 02 45141 02 0000 150</t>
  </si>
  <si>
    <t>836 2 02 45142 02 0000 150</t>
  </si>
  <si>
    <t>000 2 02 45161 00 0000 150</t>
  </si>
  <si>
    <t>801 2 02 45161 02 0000 150</t>
  </si>
  <si>
    <t>801 2 02 45190 02 0000 150</t>
  </si>
  <si>
    <t>000 2 02 45192 00 0000 150</t>
  </si>
  <si>
    <t>801 2 02 45192 02 0000 150</t>
  </si>
  <si>
    <t xml:space="preserve">000 2 02 45433 00 0000 150
</t>
  </si>
  <si>
    <t>855 2 02 45433 02 0000 150</t>
  </si>
  <si>
    <t>801 2 02 45468 02 0000 150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</si>
  <si>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</si>
  <si>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</si>
  <si>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</si>
  <si>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812 2 02 15009 02 0000 150</t>
  </si>
  <si>
    <t>703 2 02 25210 02 0000 150</t>
  </si>
  <si>
    <t>856 2 02 25228 02 0000 150</t>
  </si>
  <si>
    <t>Дотации бюджетам на частичную компенсацию дополнительных расходов на повышение оплаты труда работников бюджетной сферы и иные цели</t>
  </si>
  <si>
    <t>000 2 02 15009 00 0000 150</t>
  </si>
  <si>
    <t>000 2 02 25114 00 0000 150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</si>
  <si>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</si>
  <si>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801 2 02 25114 02 0000 150</t>
  </si>
  <si>
    <t>703 2 02 25187 02 0000 150</t>
  </si>
  <si>
    <t>000 2 02 25187 00 0000 150</t>
  </si>
  <si>
    <t>000 2 02 25201 00 0000 150</t>
  </si>
  <si>
    <t>Субсидии бюджетам на развитие паллиативной медицинской помощи</t>
  </si>
  <si>
    <t>801 2 02 25201 02 0000 150</t>
  </si>
  <si>
    <t>000 2 02 25210 00 0000 150</t>
  </si>
  <si>
    <t xml:space="preserve">Субсидии бюджетам субъектов Российской Федерации на оснащение объектов спортивной инфраструктуры спортивно-технологическим оборудованием </t>
  </si>
  <si>
    <t>801 2 02 45216 02 0000 150</t>
  </si>
  <si>
    <t>000 2 02 45468 00 0000 150</t>
  </si>
  <si>
    <t>000 2 02 35429 00 0000 150</t>
  </si>
  <si>
    <t>Субвенции бюджетам на увеличение площади лесовосстановления</t>
  </si>
  <si>
    <t>804 2 02 35429 02 0000 150</t>
  </si>
  <si>
    <t>Субвенции бюджетам субъектов Российской Федерации на увеличение площади лесовосстановления</t>
  </si>
  <si>
    <t xml:space="preserve">000 2 02 35430 00 0000 150
</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</si>
  <si>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</si>
  <si>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</si>
  <si>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 xml:space="preserve">000 2 02 45216 00 0000 150
</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</si>
  <si>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</si>
  <si>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</si>
  <si>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</si>
  <si>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</si>
  <si>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</si>
  <si>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804 2 02 35430 02 0000 150
</t>
  </si>
  <si>
    <t>000 2 03 00000 00 0000 000</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</si>
  <si>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</si>
  <si>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</si>
  <si>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000 2 03 02000 02 0000 150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</si>
  <si>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</si>
  <si>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Субвенции бюджетам на осуществление ежемесячной выплаты в связи с рождением (усыновлением) первого ребенка</t>
  </si>
  <si>
    <t>Субвенции бюджетам субъектов Российской Федерации на осуществление ежемесячной выплаты в связи с рождением (усыновлением) первого ребенка</t>
  </si>
  <si>
    <t>Субсидии бюджетам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</si>
  <si>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</si>
  <si>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 xml:space="preserve">000 2 02 25028 00 0000 150
</t>
  </si>
  <si>
    <t>Субсидии бюджетам на поддержку региональных проектов в сфере информационных технологий</t>
  </si>
  <si>
    <t>Субсидии бюджетам субъектов Российской Федерации на поддержку региональных проектов в сфере информационных технологий</t>
  </si>
  <si>
    <t>Субсидии бюджетам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</si>
  <si>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</si>
  <si>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</si>
  <si>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</si>
  <si>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на обеспечение комплексного развития сельских территорий</t>
  </si>
  <si>
    <t>Субсидии бюджетам субъектов Российской Федерации на обеспечение комплексного развития сельских территорий</t>
  </si>
  <si>
    <t>855 2 02 25576 02 0000 150</t>
  </si>
  <si>
    <t>000 2 02 25576 00 0000 150</t>
  </si>
  <si>
    <t xml:space="preserve">702 2 02 45454 02 0000 150
</t>
  </si>
  <si>
    <t xml:space="preserve">000 2 02 45454 00 0000 150
</t>
  </si>
  <si>
    <t xml:space="preserve">703 2 02 25169 02 0000 150
</t>
  </si>
  <si>
    <t xml:space="preserve">000 2 02 25169 00 0000 150
</t>
  </si>
  <si>
    <t xml:space="preserve">703 2 02 25219 02 0000 150
</t>
  </si>
  <si>
    <t>855 2 02 25508 02 0000 150</t>
  </si>
  <si>
    <t>855 2 02 25502 02 0000 150</t>
  </si>
  <si>
    <t xml:space="preserve">824 2 02 25028 02 0000 150
</t>
  </si>
  <si>
    <t xml:space="preserve">000 2 02 25219 00 0000 150
</t>
  </si>
  <si>
    <t xml:space="preserve">000 2 02 25229 00 0000 150
</t>
  </si>
  <si>
    <t>000 2 02 25502 00 0000 150</t>
  </si>
  <si>
    <t>000 2 02 25508 00 0000 150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</si>
  <si>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</si>
  <si>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801 2 02 25586 02 0000 150</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</si>
  <si>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</si>
  <si>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системы долговременного ухода за гражданами пожилого возраста и инвалидами</t>
  </si>
  <si>
    <t>000 2 02 25163 00 0000 150</t>
  </si>
  <si>
    <t>805 2 02 25163 02 0000 150</t>
  </si>
  <si>
    <t>Субсидии бюджетам субъектов Российской Федерации на создание системы поддержки фермеров и развитие сельской кооперации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</si>
  <si>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</si>
  <si>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создание модельных муниципальных библиотек</t>
  </si>
  <si>
    <t>855 2 02 25480 02 0000 150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</si>
  <si>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</si>
  <si>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на поддержку отрасли культуры</t>
  </si>
  <si>
    <t>Субсидии бюджетам субъектов Российской Федерации на поддержку отрасли культуры</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</si>
  <si>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</si>
  <si>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</si>
  <si>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</si>
  <si>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</si>
  <si>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</si>
  <si>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</si>
  <si>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</si>
  <si>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</si>
  <si>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000 2 02 45418 00 0000 150</t>
  </si>
  <si>
    <t>815 2 02 45418 02 0000 150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</si>
  <si>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</si>
  <si>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805 2 02 25302 02 0000 150</t>
  </si>
  <si>
    <t xml:space="preserve">000 2 02 45424 00 0000 150
</t>
  </si>
  <si>
    <t>758 2 02 45424 02 0000 150</t>
  </si>
  <si>
    <t>000 2 02 45303 00 0000 150</t>
  </si>
  <si>
    <t>703 2 02 45303 02 0000 150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</si>
  <si>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</si>
  <si>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</si>
  <si>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703 2 02 25304 02 0000 150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</si>
  <si>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</si>
  <si>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</si>
  <si>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создание виртуальных концертных залов</t>
  </si>
  <si>
    <t>000 2 02 45453 00 0000 150</t>
  </si>
  <si>
    <t>702 2 02 45453 02 0000 150</t>
  </si>
  <si>
    <t>000 2 02 25511 00 0000 150</t>
  </si>
  <si>
    <t>819 2 02 25511 02 0000 150</t>
  </si>
  <si>
    <t>Субсидии бюджетам субъектов Российской Федерации на проведение комплексных кадастровых работ</t>
  </si>
  <si>
    <t>Субсидии бюджетам на проведение комплексных кадастровых работ</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</si>
  <si>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</si>
  <si>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</si>
  <si>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000 2 02 25065 00 0000 150</t>
  </si>
  <si>
    <t>Субсидии бюджетам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</si>
  <si>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</si>
  <si>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</si>
  <si>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</si>
  <si>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000 2 02 25480 00 0000 150</t>
  </si>
  <si>
    <t>Субсидии бюджетам на создание системы поддержки фермеров и развитие сельской кооперации</t>
  </si>
  <si>
    <t>Субсидии бюджетам на повышение эффективности службы занятости</t>
  </si>
  <si>
    <t>000 2 02 25291 00 0000 150</t>
  </si>
  <si>
    <t>Субсидии бюджетам субъектов Российской Федерации на повышение эффективности службы занятости</t>
  </si>
  <si>
    <t>710 2 02 25065 02 0000 150</t>
  </si>
  <si>
    <t xml:space="preserve">000 2 02 25412 00 0000 150
</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</si>
  <si>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</si>
  <si>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805 2 02 25404 02 0000 150
</t>
  </si>
  <si>
    <t xml:space="preserve">856 2 02 25412 02 0000 150
</t>
  </si>
  <si>
    <t>865 2 02 25291 02 0000 150</t>
  </si>
  <si>
    <t>000 1 01 00000 00 0000 000</t>
  </si>
  <si>
    <t>НАЛОГИ НА ПРИБЫЛЬ, ДОХОДЫ</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</si>
  <si>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</si>
  <si>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</si>
  <si>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</si>
  <si>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</si>
  <si>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</si>
  <si>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</si>
  <si>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</si>
  <si>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</si>
  <si>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</si>
  <si>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</si>
  <si>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</si>
  <si>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</si>
  <si>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на профессиональный доход</t>
  </si>
  <si>
    <t>000 1 05 06000 01 0000 110</t>
  </si>
  <si>
    <t>НАЛОГИ НА ИМУЩЕСТВО</t>
  </si>
  <si>
    <t>000 1 06 00000 00 0000 000</t>
  </si>
  <si>
    <t>Налог на имущество организаций</t>
  </si>
  <si>
    <t>000 1 06 02000 02 0000 110</t>
  </si>
  <si>
    <t>Транспортный налог</t>
  </si>
  <si>
    <t>000 1 06 04000 02 0000 110</t>
  </si>
  <si>
    <t>000 1 06 05000 02 0000 110</t>
  </si>
  <si>
    <t>Налог на игорный бизнес</t>
  </si>
  <si>
    <t>НАЛОГИ, СБОРЫ И РЕГУЛЯРНЫЕ ПЛАТЕЖИ ЗА ПОЛЬЗОВАНИЕ ПРИРОДНЫМИ РЕСУРСАМИ</t>
  </si>
  <si>
    <t>000 1 07 00000 00 0000 110</t>
  </si>
  <si>
    <t>Налог на добычу полезных ископаемых</t>
  </si>
  <si>
    <t>000 1 07 01000 01 0000 110</t>
  </si>
  <si>
    <t>Сборы за пользование объектами животного мира и за пользование объектами водных биологических ресурсов</t>
  </si>
  <si>
    <t>000 1 07 04000 01 0000 110</t>
  </si>
  <si>
    <t>ГОСУДАРСТВЕННАЯ ПОШЛИНА</t>
  </si>
  <si>
    <t>000 1 08 00000 00 0000 000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</si>
  <si>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</si>
  <si>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</si>
  <si>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000 1 08 07000 01 0000 110</t>
  </si>
  <si>
    <t>Государственная пошлина за государственную регистрацию, а также за совершение прочих юридически значимых действий</t>
  </si>
  <si>
    <t>000 1 11 00000 00 0000 000</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</si>
  <si>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</si>
  <si>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</si>
  <si>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</si>
  <si>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000 1 11 03000 00 0000 120</t>
  </si>
  <si>
    <t>Проценты, полученные от предоставления бюджетных кредитов внутри страны</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</si>
  <si>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</si>
  <si>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</si>
  <si>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от государственных и муниципальных унитарных предприятий</t>
  </si>
  <si>
    <t>000 1 11 07000 00 0000 120</t>
  </si>
  <si>
    <t>ПЛАТЕЖИ ПРИ ПОЛЬЗОВАНИИ ПРИРОДНЫМИ РЕСУРСАМИ</t>
  </si>
  <si>
    <t>000 1 12 00000 00 0000 000</t>
  </si>
  <si>
    <t>000 1 12 01000 01 0000 120</t>
  </si>
  <si>
    <t>Плата за негативное воздействие на окружающую среду</t>
  </si>
  <si>
    <t>000 1 12 02000 00 0000 120</t>
  </si>
  <si>
    <t>Платежи при пользовании недрами</t>
  </si>
  <si>
    <t>000 1 12 04000 00 0000 120</t>
  </si>
  <si>
    <t>Плата за использование лесов</t>
  </si>
  <si>
    <t>000 1 13 00000 00 0000 000</t>
  </si>
  <si>
    <t>ДОХОДЫ ОТ ОКАЗАНИЯ ПЛАТНЫХ УСЛУГ И КОМПЕНСАЦИИ ЗАТРАТ ГОСУДАРСТВА</t>
  </si>
  <si>
    <t>000 1 13 01000 00 0000 130</t>
  </si>
  <si>
    <t>Доходы от оказания платных услуг (работ)</t>
  </si>
  <si>
    <t>000 1 13 02000 00 0000 130</t>
  </si>
  <si>
    <t>Доходы от компенсации затрат государства</t>
  </si>
  <si>
    <t>000 1 14 00000 00 0000 000</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</si>
  <si>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</si>
  <si>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</si>
  <si>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000 1 14 02000 00 0000 000
</t>
  </si>
  <si>
    <t>АДМИНИСТРАТИВНЫЕ ПЛАТЕЖИ И СБОРЫ</t>
  </si>
  <si>
    <t>000 1 15 00000 00 0000 000</t>
  </si>
  <si>
    <t>Платежи, взимаемые государственными и муниципальными органами (организациями) за выполнение определенных функций</t>
  </si>
  <si>
    <t>000 1 15 02000 00 0000 140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</si>
  <si>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</si>
  <si>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</si>
  <si>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</si>
  <si>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</si>
  <si>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</si>
  <si>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</si>
  <si>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Платежи в целях возмещения причиненного ущерба (убытков)</t>
  </si>
  <si>
    <t>000 1 16 10000 00 0000 140</t>
  </si>
  <si>
    <t>Платежи, уплачиваемые в целях возмещения вреда</t>
  </si>
  <si>
    <t>000 1 16 11000 01 0000 140</t>
  </si>
  <si>
    <t>000 2 02 25516 00 0000 150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</si>
  <si>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</si>
  <si>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</si>
  <si>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центров цифрового образования детей</t>
  </si>
  <si>
    <t>Субсидии бюджетам на создание центров цифрового образования детей</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</si>
  <si>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</si>
  <si>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</si>
  <si>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000 2 02 35134 00 0000 150</t>
  </si>
  <si>
    <t>805 2 02 35134 02 0000 150</t>
  </si>
  <si>
    <t>738 2 02 25589 02 0000 150</t>
  </si>
  <si>
    <t>801 2 02 25365 02 0000 150</t>
  </si>
  <si>
    <t>Субсидии бюджетам на создание детских технопарков "Кванториум"</t>
  </si>
  <si>
    <t>Субсидии бюджетам субъектов Российской Федерации на создание детских технопарков "Кванториум"</t>
  </si>
  <si>
    <t>000 2 02 25173 00 0000 150</t>
  </si>
  <si>
    <t>703 2 02 25173 02 0000 150</t>
  </si>
  <si>
    <t>000 2 02 25365 00 0000 150</t>
  </si>
  <si>
    <t>000 2 02 25589 00 0000 150</t>
  </si>
  <si>
    <t>________________</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</si>
  <si>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</si>
  <si>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</si>
  <si>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813 2 02 25527 02 0000 150
</t>
  </si>
  <si>
    <t>Субсидии бюджетам на обеспечение образовательных организаций материально-технической базой для внедрения цифровой образовательной среды</t>
  </si>
  <si>
    <t>000 1 16 07000 00 0000 140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</si>
  <si>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</si>
  <si>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</si>
  <si>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субъектов Российской Федерации</t>
  </si>
  <si>
    <t>000 2 04 02000 02 0000 150</t>
  </si>
  <si>
    <t>Предоставление негосударственными организациями грантов для получателей средств бюджетов субъектов Российской Федерации</t>
  </si>
  <si>
    <t>000 2 02 25242 00 0000 150</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</si>
  <si>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</si>
  <si>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710 2 02 25242 02 0000 150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</si>
  <si>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</si>
  <si>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758 2 02 25021 02 0000 150</t>
  </si>
  <si>
    <t xml:space="preserve">758 2 03 02040 02 0000 150
</t>
  </si>
  <si>
    <t>805 2 04 02010 02 0000 150</t>
  </si>
  <si>
    <t>000 2 02 25305 00 0000 150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</si>
  <si>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</si>
  <si>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703 2 02 25305 02 0000 150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</si>
  <si>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</si>
  <si>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подготовку и проведение празднования на федеральном уровне памятных дат субъектов Российской Федерации</t>
  </si>
  <si>
    <t>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t>
  </si>
  <si>
    <t>000 2 02 25509 00 0000 150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</si>
  <si>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</si>
  <si>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</si>
  <si>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на строительство и реконструкцию (модернизацию) объектов питьевого водоснабжения</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</si>
  <si>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</si>
  <si>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</si>
  <si>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</si>
  <si>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</si>
  <si>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</si>
  <si>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000 2 02 25513 00 0000 150</t>
  </si>
  <si>
    <t>000 1 08 02000 01 0000 110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</si>
  <si>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</si>
  <si>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703 2 02 25359 02 0000 150</t>
  </si>
  <si>
    <t>000 2 02 45358 00 0000 150</t>
  </si>
  <si>
    <t>000 2 02 25021 00 0000 150</t>
  </si>
  <si>
    <t>856 2 02 25229 02 0000 150</t>
  </si>
  <si>
    <t xml:space="preserve">000 2 02 25243 00 0000 150
</t>
  </si>
  <si>
    <t xml:space="preserve">758 2 02 25243 02 0000 150
</t>
  </si>
  <si>
    <t>000 2 02 25256 00 0000 150</t>
  </si>
  <si>
    <t xml:space="preserve">000 2 02 25299 00 0000 150
</t>
  </si>
  <si>
    <t xml:space="preserve">703 2 02 25299 02 0000 150
</t>
  </si>
  <si>
    <t>855 2 02 45358 02 0000 150</t>
  </si>
  <si>
    <t>702 2 02 25509 02 0000 150</t>
  </si>
  <si>
    <t>702 2 02 25513 02 0000 150</t>
  </si>
  <si>
    <t>863 2 02 25516 02 0000 150</t>
  </si>
  <si>
    <t>000 2 02 25359 00 0000 150</t>
  </si>
  <si>
    <t xml:space="preserve">000 2 02 25491 00 0000 150
</t>
  </si>
  <si>
    <t xml:space="preserve">703 2 02 25491 02 0000 150
</t>
  </si>
  <si>
    <t>703 2 02 25256 02 0000 150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</si>
  <si>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</si>
  <si>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</si>
  <si>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000 2 02 27576 00 0000 150</t>
  </si>
  <si>
    <t>855 2 02 27576 00 0000 150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</si>
  <si>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</si>
  <si>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</si>
  <si>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</si>
  <si>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</si>
  <si>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</si>
  <si>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на реализацию региональных проектов модернизации первичного звена здравоохранения</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</si>
  <si>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</si>
  <si>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</si>
  <si>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</si>
  <si>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на развитие сети учреждений культурно-досугового типа</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</si>
  <si>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</si>
  <si>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</si>
  <si>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</si>
  <si>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000 2 02 45289 00 0000 150</t>
  </si>
  <si>
    <t>813 2 02 45289 02 0000 150</t>
  </si>
  <si>
    <t>Межбюджетные трансферты, передаваемые бюджетам в целях достижения результатов национального проекта "Производительность труда"</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</si>
  <si>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</si>
  <si>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 xml:space="preserve">000 2 02 35345 00 0000 150
</t>
  </si>
  <si>
    <t xml:space="preserve">804 2 02 35345 02 0000 150
</t>
  </si>
  <si>
    <t xml:space="preserve">000 2 02 25394 00 0000 150
</t>
  </si>
  <si>
    <t xml:space="preserve">815 2 02 25394 02 0000 150
</t>
  </si>
  <si>
    <t xml:space="preserve">000 2 02 25598 00 0000 150
</t>
  </si>
  <si>
    <t xml:space="preserve">855 2 02 25598 02 0000 150
</t>
  </si>
  <si>
    <t xml:space="preserve">000 2 02 45363 00 0000 150
</t>
  </si>
  <si>
    <t xml:space="preserve">703 2 02 45363 02 0000 150
</t>
  </si>
  <si>
    <t>Субвенции бюджетам на осуществление мер пожарной безопасности и тушение лесных пожаров</t>
  </si>
  <si>
    <t>Субвенции бюджетам субъектов Российской Федерации на осуществление мер пожарной безопасности и тушение лесных пожаров</t>
  </si>
  <si>
    <t xml:space="preserve">824 2 02 45354 02 0000 150
</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</si>
  <si>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</si>
  <si>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</si>
  <si>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</si>
  <si>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</si>
  <si>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</si>
  <si>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</si>
  <si>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</si>
  <si>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</si>
  <si>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</si>
  <si>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</si>
  <si>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</si>
  <si>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</si>
  <si>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</si>
  <si>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</si>
  <si>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</si>
  <si>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межбюджетные трансферты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</si>
  <si>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815 2 02 45784 02 0000 150</t>
  </si>
  <si>
    <t>000 2 02 45784 00 0000 150</t>
  </si>
  <si>
    <t>Субсидии на реализацию мероприятий по модернизации школьных систем образования</t>
  </si>
  <si>
    <t>000 2 02 25750 00 0000 150</t>
  </si>
  <si>
    <t>000 2 02 49001 00 0000 150</t>
  </si>
  <si>
    <t>Межбюджетные трансферты, передаваемые бюджетам,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</si>
  <si>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</si>
  <si>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801 2 02 49001 02 0000 150</t>
  </si>
  <si>
    <t>000 2 02 25753 00 0000 150</t>
  </si>
  <si>
    <t>856 2 02 25753 02 0000 150</t>
  </si>
  <si>
    <t>000 2 19 00000 00 0000 000</t>
  </si>
  <si>
    <t>ВОЗВРАТ ОСТАТКОВ СУБСИДИЙ, СУБВЕНЦИЙ И ИНЫХ МЕЖБЮДЖЕТНЫХ ТРАНСФЕРТОВ, ИМЕЮЩИХ ЦЕЛЕВОЕ НАЗНАЧЕНИЕ, ПРОШЛЫХ ЛЕТ</t>
  </si>
  <si>
    <t>000 2 19 00000 02 0000 150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</si>
  <si>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</si>
  <si>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815 2 19 45390 02 0000 150</t>
  </si>
  <si>
    <t>702 2 19 25519 02 0000 150</t>
  </si>
  <si>
    <t>Возврат остатков иных межбюджетных трансфертов на финансовое обеспечение дорожной деятельности из бюджетов субъектов Российской Федерации</t>
  </si>
  <si>
    <t>Возврат остатков субсидий на поддержку отрасли культуры из бюджетов субъектов Российской Федерации</t>
  </si>
  <si>
    <t>703 2 02 25750 02 0000 150</t>
  </si>
  <si>
    <t>Доходы от приватизации имущества, находящегося в государственной и муниципальной собственности</t>
  </si>
  <si>
    <t xml:space="preserve">000 1 14 13000 00 0000 000
</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</si>
  <si>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</si>
  <si>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 xml:space="preserve">Приложение № 1 </t>
  </si>
  <si>
    <t xml:space="preserve"> к отчету</t>
  </si>
  <si>
    <t xml:space="preserve"> ОБЪЕМ</t>
  </si>
  <si>
    <t>План
(тыс. рублей)</t>
  </si>
  <si>
    <t>Факт                          (тыс. рублей)</t>
  </si>
  <si>
    <t>Процент испол-нения                 (%)</t>
  </si>
  <si>
    <t>000 1 09 00000 00 0000 000</t>
  </si>
  <si>
    <t>ЗАДОЛЖЕННОСТЬ И ПЕРЕРАСЧЕТЫ ПО ОТМЕНЕННЫМ НАЛОГАМ, СБОРАМ И ИНЫМ ОБЯЗАТЕЛЬНЫМ ПЛАТЕЖАМ</t>
  </si>
  <si>
    <t>000 1 09 01000 00 0000 110</t>
  </si>
  <si>
    <t>Налог на прибыль организаций, зачислявшийся 
до 1 января 2005 года в местные бюджеты</t>
  </si>
  <si>
    <t>000 1 09 04000 00 0000 110</t>
  </si>
  <si>
    <t>Налоги на имущество</t>
  </si>
  <si>
    <t>000 1 14 06000 00 0000 430</t>
  </si>
  <si>
    <t>Доходы от продажи земельных участков, находящихся в государственной и муниципальной собственности</t>
  </si>
  <si>
    <t>000 1 17 00000 00 0000 000</t>
  </si>
  <si>
    <t>ПРОЧИЕ НЕНАЛОГОВЫЕ ДОХОДЫ</t>
  </si>
  <si>
    <t>000 1 17 01000 00 0000 180</t>
  </si>
  <si>
    <t>Невыясненные поступления</t>
  </si>
  <si>
    <t>000 1 17 05000 00 0000 180</t>
  </si>
  <si>
    <t>Прочие неналоговые доходы</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</si>
  <si>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</si>
  <si>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софинансирование закупки оборудования для создания "умных" спортивных площадок</t>
  </si>
  <si>
    <t>Субсидии бюджетам на софинансирование закупки оборудования для создания "умных" спортивных площадок</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</si>
  <si>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</si>
  <si>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805 2 02 45198 02 0000 150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</si>
  <si>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</si>
  <si>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</si>
  <si>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</si>
  <si>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</si>
  <si>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000 2 18 00000 00 0000 150</t>
  </si>
  <si>
    <t>Доходы бюджетов субъектов Российской Федерации от возврата организациями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</si>
  <si>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</si>
  <si>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</si>
  <si>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000 2 18 00000 02 0000 150</t>
  </si>
  <si>
    <t>000 2 18 02000 02 0000 150</t>
  </si>
  <si>
    <t>000 2 18 02010 02 0000 150</t>
  </si>
  <si>
    <t>703 2 18 02010 02 0000 150</t>
  </si>
  <si>
    <t>801 2 18 02010 02 0000 150</t>
  </si>
  <si>
    <t>805 2 18 02010 02 0000 150</t>
  </si>
  <si>
    <t>811 2 18 02010 02 0000 150</t>
  </si>
  <si>
    <t>Доходы бюджетов субъектов Российской Федерации от возврата автономными учреждениями остатков субсидий прошлых лет</t>
  </si>
  <si>
    <t>000 2 18 02020 02 0000 150</t>
  </si>
  <si>
    <t>703 2 18 02020 02 0000 150</t>
  </si>
  <si>
    <t>856 2 18 02020 02 0000 150</t>
  </si>
  <si>
    <t>Доходы бюджетов субъектов Российской Федерации от возврата иными организациями остатков субсидий прошлых лет</t>
  </si>
  <si>
    <t>000 2 18 02030 02 0000 150</t>
  </si>
  <si>
    <t>758 2 18 02030 02 0000 150</t>
  </si>
  <si>
    <t>813 2 18 02030 02 0000 150</t>
  </si>
  <si>
    <t>863 2 18 02030 02 0000 150</t>
  </si>
  <si>
    <t>758 2 18 25021 02 0000 150</t>
  </si>
  <si>
    <t>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</si>
  <si>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856 2 18 25228 02 0000 150</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</si>
  <si>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</si>
  <si>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703 2 18 25304 02 0000 150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</si>
  <si>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</si>
  <si>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703 2 18 25520 02 0000 150</t>
  </si>
  <si>
    <t>Доходы бюджетов субъектов Российской Федерации от возврата остатков субсидий на реализацию мероприятий по созданию в субъектах Российской Федерации новых мест в общеобразовательных организациях из бюджетов муниципальных образований</t>
  </si>
  <si>
    <t>758 2 18 25555 02 0000 150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</si>
  <si>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</si>
  <si>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820 2 18 35469 02 0000 150</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</si>
  <si>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</si>
  <si>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703 2 18 45303 02 0000 150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</si>
  <si>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</si>
  <si>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815 2 18 45393 02 0000 150</t>
  </si>
  <si>
    <t>Доходы бюджетов субъектов Российской Федерации от возврата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муниципальных образований</t>
  </si>
  <si>
    <t>801 2 18 55622 02 0000 150</t>
  </si>
  <si>
    <t>Доходы бюджетов субъектов Российской Федерации от возврата остатков межбюджетных трансфертов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из бюджетов территориальных фондов обязательного медицинского страхования</t>
  </si>
  <si>
    <t>000 2 18 60010 02 0000 150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</si>
  <si>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</si>
  <si>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702 2 18 60010 02 0000 150</t>
  </si>
  <si>
    <t>703 2 18 60010 02 0000 150</t>
  </si>
  <si>
    <t>758 2 18 60010 02 0000 150</t>
  </si>
  <si>
    <t>805 2 18 60010 02 0000 150</t>
  </si>
  <si>
    <t>812 2 18 60010 02 0000 150</t>
  </si>
  <si>
    <t>813 2 18 60010 02 0000 150</t>
  </si>
  <si>
    <t>855 2 18 60010 02 0000 150</t>
  </si>
  <si>
    <t>801 2 18 71030 02 0000 150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</si>
  <si>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</si>
  <si>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758 2 19 25021 02 0000 150</t>
  </si>
  <si>
    <t>Возврат остатков субсидий на стимулирование программ развития жилищного строительства субъектов Российской Федерации из бюджетов субъектов Российской Федерации</t>
  </si>
  <si>
    <t>805 2 19 25084 02 0000 150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</si>
  <si>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</si>
  <si>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801 2 19 25138 02 0000 150</t>
  </si>
  <si>
    <t>805 2 19 25163 02 0000 150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</si>
  <si>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</si>
  <si>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703 2 19 25189 02 0000 150</t>
  </si>
  <si>
    <t>Возврат остатков субсидий на создание центров выявления и поддержки одаренных детей из бюджетов субъектов Российской Федерации</t>
  </si>
  <si>
    <t>801 2 19 25201 02 0000 150</t>
  </si>
  <si>
    <t>Возврат остатков субсидий в целях развития паллиативной медицинской помощи из бюджетов субъектов Российской Федерации</t>
  </si>
  <si>
    <t>801 2 19 25202 02 0000 150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</si>
  <si>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</si>
  <si>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856 2 19 25228 02 0000 150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</si>
  <si>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</si>
  <si>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703 2 19 25255 02 0000 150</t>
  </si>
  <si>
    <t>Возврат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субъектов Российской Федерации</t>
  </si>
  <si>
    <t>805 2 19 25302 02 0000 150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</si>
  <si>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</si>
  <si>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703 2 19 25304 02 0000 150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</si>
  <si>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</si>
  <si>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801 2 19 25365 02 0000 150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</si>
  <si>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</si>
  <si>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805 2 19 25404 02 0000 150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</si>
  <si>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</si>
  <si>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805 2 19 25462 02 0000 150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</si>
  <si>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</si>
  <si>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856 2 19 25497 02 0000 150</t>
  </si>
  <si>
    <t>Возврат остатков субсидий на реализацию мероприятий по обеспечению жильем молодых семей из бюджетов субъектов Российской Федерации</t>
  </si>
  <si>
    <t>855 2 19 25508 02 0000 150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</si>
  <si>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</si>
  <si>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813 2 19 25527 02 0000 150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</si>
  <si>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</si>
  <si>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801 2 19 25554 02 0000 150</t>
  </si>
  <si>
    <t>Возврат остатков субсидий на обеспечение закупки авиационных работ в целях оказания медицинской помощи</t>
  </si>
  <si>
    <t>758 2 19 25555 02 0000 150</t>
  </si>
  <si>
    <t>Возврат остатков субсидий на реализацию программ формирования современной городской среды из бюджетов субъектов Российской Федерации</t>
  </si>
  <si>
    <t>855 2 19 25568 02 0000 150</t>
  </si>
  <si>
    <t>Возврат остатков субсидий на реализацию мероприятий в области мелиорации земель сельскохозяйственного назначения из бюджетов субъектов Российской Федерации</t>
  </si>
  <si>
    <t>801 2 19 25586 02 0000 150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</si>
  <si>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</si>
  <si>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812 2 19 35118 02 0000 150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</si>
  <si>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</si>
  <si>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804 2 19 35129 02 0000 150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</si>
  <si>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</si>
  <si>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805 2 19 35135 02 0000 150</t>
  </si>
  <si>
    <t>805 2 19 35250 02 0000 150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</si>
  <si>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</si>
  <si>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805 2 19 35270 02 0000 150</t>
  </si>
  <si>
    <t>865 2 19 35290 02 0000 150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</si>
  <si>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</si>
  <si>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805 2 19 35380 02 0000 150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</si>
  <si>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</si>
  <si>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801 2 19 35460 02 0000 150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</si>
  <si>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</si>
  <si>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820 2 19 35469 02 0000 150</t>
  </si>
  <si>
    <t>Возврат остатков субвенций на проведение Всероссийской переписи населения 2020 года из бюджетов субъектов Российской Федерации</t>
  </si>
  <si>
    <t>805 2 19 35573 02 0000 150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</si>
  <si>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</si>
  <si>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812 2 19 35900 02 0000 150</t>
  </si>
  <si>
    <t>Возврат остатков единой субвенции из бюджетов субъектов Российской Федерации</t>
  </si>
  <si>
    <t>801 2 19 45136 02 0000 150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</si>
  <si>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</si>
  <si>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</si>
  <si>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801 2 19 45161 02 0000 150</t>
  </si>
  <si>
    <t>703 2 19 45303 02 0000 150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</si>
  <si>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</si>
  <si>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815 2 19 45393 02 0000 150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</si>
  <si>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</si>
  <si>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801 2 19 45622 02 0000 150</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</si>
  <si>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</si>
  <si>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801 2 19 45697 02 0000 150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</si>
  <si>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</si>
  <si>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801 2 19 45836 02 0000 150</t>
  </si>
  <si>
    <t xml:space="preserve">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</si>
  <si>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</si>
  <si>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000 2 19 90000 02 0000 150</t>
  </si>
  <si>
    <t>805 2 19 90000 02 0000 150</t>
  </si>
  <si>
    <t>813 2 19 90000 02 0000 150</t>
  </si>
  <si>
    <t>855 2 19 90000 02 0000 150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</si>
  <si>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</si>
  <si>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</si>
  <si>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</si>
  <si>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Иные 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</si>
  <si>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</si>
  <si>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</si>
  <si>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модернизации школьных систем образования</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</si>
  <si>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</si>
  <si>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000 1 11 02000 00 0000 120</t>
  </si>
  <si>
    <t>Доходы от размещения средств бюджетов</t>
  </si>
  <si>
    <t>000 1 11 05300 00 0000 120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</si>
  <si>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</si>
  <si>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</si>
  <si>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</si>
  <si>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000 1 16 09000 00 0000 140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</si>
  <si>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</si>
  <si>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000 2 02 25189 00 0000 150</t>
  </si>
  <si>
    <t>703 2 02 25189 02 0000 150</t>
  </si>
  <si>
    <t>Субсидии бюджетам на создание центров выявления и поддержки одаренных детей</t>
  </si>
  <si>
    <t>Субсидии бюджетам субъектов Российской Федерации на создание центров выявления и поддержки одаренных детей</t>
  </si>
  <si>
    <t>000 2 02 25232 00 0000 150</t>
  </si>
  <si>
    <t>703 2 02 25232 02 0000 150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</si>
  <si>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</si>
  <si>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000 2 02 25255 00 0000 150</t>
  </si>
  <si>
    <t>703 2 02 25255 02 0000 150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</si>
  <si>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</si>
  <si>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</si>
  <si>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000 2 02 35469 00 0000 150</t>
  </si>
  <si>
    <t>820 2 02 35469 02 0000 150</t>
  </si>
  <si>
    <t>Субвенции бюджетам на проведение Всероссийской переписи населения 2020 года</t>
  </si>
  <si>
    <t>Субвенции бюджетам субъектов Российской Федерации на проведение Всероссийской переписи населения 2020 года</t>
  </si>
  <si>
    <t>855 2 02 45787 02 0000 150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</si>
  <si>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</si>
  <si>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805 2 02 49001 02 0000 150</t>
  </si>
  <si>
    <t>813 2 02 49001 02 0000 150</t>
  </si>
  <si>
    <t>865 2 02 49001 02 0000 150</t>
  </si>
  <si>
    <t>758 2 04 02020 02 0000 150</t>
  </si>
  <si>
    <t>Поступления от денежных пожертвований, предоставляемых негосударственными организациями получателям средств бюджетов субъектов Российской Федерации</t>
  </si>
  <si>
    <t>805 2 18 02020 02 0000 150</t>
  </si>
  <si>
    <t>703 2 18 02030 02 0000 150</t>
  </si>
  <si>
    <t>865 2 18 52900 02 0000 150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</si>
  <si>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</si>
  <si>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855 2 19 25502 02 0000 150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</si>
  <si>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</si>
  <si>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703 2 19 25520 02 0000 150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</si>
  <si>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</si>
  <si>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855 2 19 45669 02 0000 150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</si>
  <si>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возмещении производителям, осуществляющим разведение и (или) содержание молочного крупного рогатого скота, части затрат на приобретение кормов для молочного крупного рогатого скота, за счет средств резервного фонда Правительства Российской Федерации из бюджетов субъектов Российской Федерации</t>
  </si>
  <si>
    <t>865 2 19 90000 02 0000 150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</si>
  <si>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</si>
  <si>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</si>
  <si>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поступления доходов областного бюджета за 9 месяцев 2022 года</t>
  </si>
  <si>
    <t>000 1 08 04000 01 0000 110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</si>
  <si>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</si>
  <si>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000 2 02 25752 00 0000 150</t>
  </si>
  <si>
    <t>801 2 02 25752 02 0000 150</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</si>
  <si>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</si>
  <si>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</si>
  <si>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000 2 02 25786 00 0000 150</t>
  </si>
  <si>
    <t>703 2 02 25786 02 0000 150</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</si>
  <si>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</si>
  <si>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</si>
  <si>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000 2 02 45593 00 0000 150</t>
  </si>
  <si>
    <t>Межбюджетные трансферты, передаваемые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</si>
  <si>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813 2 02 45593 02 0000 150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</si>
  <si>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</si>
  <si>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000 2 04 02010 02 0000 150</t>
  </si>
  <si>
    <t>863 2 04 02010 02 0000 150</t>
  </si>
  <si>
    <t>000 2 08 00000 00 0000 000</t>
  </si>
  <si>
    <t>812 2 08 02000 02 0000 150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</si>
  <si>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</si>
  <si>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</si>
  <si>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703 2 18 25097 02 0000 150</t>
  </si>
  <si>
    <t xml:space="preserve">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образований
</t>
  </si>
  <si>
    <t>703 2 18 25255 02 0000 150</t>
  </si>
  <si>
    <t>Доходы бюджетов субъектов Российской Федерации от возврата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муниципальных образований</t>
  </si>
  <si>
    <t>703 2 19 25097 02 0000 150</t>
  </si>
  <si>
    <t xml:space="preserve">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
</t>
  </si>
  <si>
    <t>805 2 19 35220 02 0000 150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</si>
  <si>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</si>
  <si>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 xml:space="preserve"> 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</si>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</sst>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00"/>
    <numFmt numFmtId="167" formatCode="#,##0.0\ _₽"/>
  </numFmts>
  <fonts count="15" x14ac:knownFonts="1">
    <font>
      <sz val="12"/>
      <color theme="1"/>
      <name val="Times New Roman"/>
      <family val="2"/>
      <charset val="204"/>
    </font>
    <font>
      <sz val="12"/>
      <name val="Times New Roman"/>
      <family val="1"/>
      <charset val="204"/>
    </font>
    <font>
      <sz val="10"/>
      <name val="Times New Roman"/>
      <family val="1"/>
      <charset val="204"/>
    </font>
    <font>
      <sz val="14"/>
      <name val="Times New Roman"/>
      <family val="1"/>
      <charset val="204"/>
    </font>
    <font>
      <sz val="9"/>
      <name val="Times New Roman"/>
      <family val="1"/>
      <charset val="204"/>
    </font>
    <font>
      <b/>
      <sz val="12"/>
      <name val="Times New Roman"/>
      <family val="1"/>
      <charset val="204"/>
    </font>
    <font>
      <b/>
      <sz val="10"/>
      <name val="Times New Roman"/>
      <family val="1"/>
      <charset val="204"/>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6"/>
      <name val="Times New Roman"/>
      <family val="1"/>
      <charset val="204"/>
    </font>
    <font>
      <b/>
      <sz val="16"/>
      <name val="Times New Roman"/>
      <family val="1"/>
    </font>
    <font>
      <b/>
      <sz val="14"/>
      <name val="Times New Roman"/>
      <family val="1"/>
    </font>
    <font>
      <i/>
      <sz val="9"/>
      <color rgb="FF000000"/>
      <name val="Cambria"/>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rgb="FF000000"/>
      </right>
      <top/>
      <bottom style="hair">
        <color rgb="FF000000"/>
      </bottom>
      <diagonal/>
    </border>
  </borders>
  <cellStyleXfs count="2">
    <xf numFmtId="0" fontId="0" fillId="0" borderId="0"/>
    <xf numFmtId="49" fontId="13" fillId="0" borderId="3">
      <alignment horizontal="left" vertical="center" wrapText="1" indent="1"/>
    </xf>
  </cellStyleXfs>
  <cellXfs count="30">
    <xf numFmtId="0" fontId="0" fillId="0" borderId="0" xfId="0"/>
    <xf numFmtId="0" fontId="2" fillId="2" borderId="0" xfId="0" applyFont="1" applyFill="1" applyAlignment="1">
      <alignment vertical="top"/>
    </xf>
    <xf numFmtId="0" fontId="2" fillId="2" borderId="0" xfId="0" applyFont="1" applyFill="1" applyAlignment="1">
      <alignment horizontal="center" vertical="top"/>
    </xf>
    <xf numFmtId="0" fontId="6" fillId="2" borderId="0" xfId="0" applyFont="1" applyFill="1" applyAlignment="1">
      <alignment vertical="top"/>
    </xf>
    <xf numFmtId="0" fontId="12" fillId="0" borderId="0" xfId="0" applyFont="1" applyFill="1" applyBorder="1" applyAlignment="1">
      <alignment horizontal="center" vertical="top" wrapText="1"/>
    </xf>
    <xf numFmtId="0" fontId="3" fillId="0" borderId="0" xfId="0" applyFont="1" applyFill="1" applyBorder="1" applyAlignment="1">
      <alignment horizontal="left" vertical="top"/>
    </xf>
    <xf numFmtId="0" fontId="2" fillId="0" borderId="0" xfId="0" applyFont="1" applyFill="1" applyAlignment="1">
      <alignment vertical="top"/>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164" fontId="1" fillId="0" borderId="1" xfId="0" applyNumberFormat="1" applyFont="1" applyFill="1" applyBorder="1" applyAlignment="1">
      <alignment horizontal="center" vertical="top"/>
    </xf>
    <xf numFmtId="0" fontId="1" fillId="0" borderId="1" xfId="0" applyFont="1" applyFill="1" applyBorder="1" applyAlignment="1">
      <alignment vertical="top" wrapText="1"/>
    </xf>
    <xf numFmtId="4" fontId="1" fillId="0" borderId="1" xfId="0" applyNumberFormat="1" applyFont="1" applyFill="1" applyBorder="1" applyAlignment="1">
      <alignment horizontal="center" vertical="top"/>
    </xf>
    <xf numFmtId="167" fontId="9" fillId="0" borderId="1" xfId="0" applyNumberFormat="1" applyFont="1" applyFill="1" applyBorder="1" applyAlignment="1">
      <alignment horizontal="right" vertical="top"/>
    </xf>
    <xf numFmtId="165" fontId="1" fillId="0" borderId="1" xfId="0" applyNumberFormat="1" applyFont="1" applyFill="1" applyBorder="1" applyAlignment="1">
      <alignment horizontal="center" vertical="top"/>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166" fontId="1" fillId="0" borderId="1" xfId="0" applyNumberFormat="1" applyFont="1" applyFill="1" applyBorder="1" applyAlignment="1">
      <alignment horizontal="center" vertical="top"/>
    </xf>
    <xf numFmtId="0" fontId="1" fillId="0" borderId="1" xfId="0" applyFont="1" applyFill="1" applyBorder="1" applyAlignment="1">
      <alignment horizontal="left" vertical="top"/>
    </xf>
    <xf numFmtId="0" fontId="2" fillId="0" borderId="0" xfId="0" applyFont="1" applyFill="1" applyAlignment="1">
      <alignment horizontal="left" vertical="top"/>
    </xf>
    <xf numFmtId="167" fontId="14" fillId="0" borderId="1" xfId="0" applyNumberFormat="1" applyFont="1" applyFill="1" applyBorder="1" applyAlignment="1">
      <alignment horizontal="right" vertical="top"/>
    </xf>
    <xf numFmtId="4" fontId="5" fillId="0" borderId="1" xfId="0" applyNumberFormat="1" applyFont="1" applyFill="1" applyBorder="1" applyAlignment="1">
      <alignment horizontal="center" vertical="top"/>
    </xf>
    <xf numFmtId="0" fontId="10"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2" fillId="0" borderId="2" xfId="0" applyFont="1" applyFill="1" applyBorder="1" applyAlignment="1">
      <alignment horizontal="center" wrapText="1"/>
    </xf>
    <xf numFmtId="0" fontId="2" fillId="0" borderId="0" xfId="0" applyFont="1" applyFill="1" applyAlignment="1">
      <alignment horizontal="center" vertical="top" wrapText="1"/>
    </xf>
  </cellXfs>
  <cellStyles count="2">
    <cellStyle name="xl32" xfId="1"/>
    <cellStyle name="Обычный" xfId="0" builtinId="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6"/>
  <sheetViews>
    <sheetView showGridLines="0" tabSelected="1" zoomScale="110" zoomScaleNormal="110" workbookViewId="0">
      <selection activeCell="E7" sqref="E7"/>
    </sheetView>
  </sheetViews>
  <sheetFormatPr defaultRowHeight="12.75" x14ac:dyDescent="0.25"/>
  <cols>
    <col min="1" max="1" width="24.625" style="6" customWidth="1"/>
    <col min="2" max="2" width="57.25" style="23" customWidth="1"/>
    <col min="3" max="4" width="12.875" style="6" customWidth="1"/>
    <col min="5" max="5" width="8.375" style="6" customWidth="1"/>
    <col min="6" max="102" width="9" style="1"/>
    <col min="103" max="103" width="24.375" style="1" customWidth="1"/>
    <col min="104" max="104" width="45.875" style="1" customWidth="1"/>
    <col min="105" max="105" width="13.875" style="1" customWidth="1"/>
    <col min="106" max="109" width="14" style="1" customWidth="1"/>
    <col min="110" max="110" width="18.25" style="1" customWidth="1"/>
    <col min="111" max="358" width="9" style="1"/>
    <col min="359" max="359" width="24.375" style="1" customWidth="1"/>
    <col min="360" max="360" width="45.875" style="1" customWidth="1"/>
    <col min="361" max="361" width="13.875" style="1" customWidth="1"/>
    <col min="362" max="365" width="14" style="1" customWidth="1"/>
    <col min="366" max="366" width="18.25" style="1" customWidth="1"/>
    <col min="367" max="614" width="9" style="1"/>
    <col min="615" max="615" width="24.375" style="1" customWidth="1"/>
    <col min="616" max="616" width="45.875" style="1" customWidth="1"/>
    <col min="617" max="617" width="13.875" style="1" customWidth="1"/>
    <col min="618" max="621" width="14" style="1" customWidth="1"/>
    <col min="622" max="622" width="18.25" style="1" customWidth="1"/>
    <col min="623" max="870" width="9" style="1"/>
    <col min="871" max="871" width="24.375" style="1" customWidth="1"/>
    <col min="872" max="872" width="45.875" style="1" customWidth="1"/>
    <col min="873" max="873" width="13.875" style="1" customWidth="1"/>
    <col min="874" max="877" width="14" style="1" customWidth="1"/>
    <col min="878" max="878" width="18.25" style="1" customWidth="1"/>
    <col min="879" max="1126" width="9" style="1"/>
    <col min="1127" max="1127" width="24.375" style="1" customWidth="1"/>
    <col min="1128" max="1128" width="45.875" style="1" customWidth="1"/>
    <col min="1129" max="1129" width="13.875" style="1" customWidth="1"/>
    <col min="1130" max="1133" width="14" style="1" customWidth="1"/>
    <col min="1134" max="1134" width="18.25" style="1" customWidth="1"/>
    <col min="1135" max="1382" width="9" style="1"/>
    <col min="1383" max="1383" width="24.375" style="1" customWidth="1"/>
    <col min="1384" max="1384" width="45.875" style="1" customWidth="1"/>
    <col min="1385" max="1385" width="13.875" style="1" customWidth="1"/>
    <col min="1386" max="1389" width="14" style="1" customWidth="1"/>
    <col min="1390" max="1390" width="18.25" style="1" customWidth="1"/>
    <col min="1391" max="1638" width="9" style="1"/>
    <col min="1639" max="1639" width="24.375" style="1" customWidth="1"/>
    <col min="1640" max="1640" width="45.875" style="1" customWidth="1"/>
    <col min="1641" max="1641" width="13.875" style="1" customWidth="1"/>
    <col min="1642" max="1645" width="14" style="1" customWidth="1"/>
    <col min="1646" max="1646" width="18.25" style="1" customWidth="1"/>
    <col min="1647" max="1894" width="9" style="1"/>
    <col min="1895" max="1895" width="24.375" style="1" customWidth="1"/>
    <col min="1896" max="1896" width="45.875" style="1" customWidth="1"/>
    <col min="1897" max="1897" width="13.875" style="1" customWidth="1"/>
    <col min="1898" max="1901" width="14" style="1" customWidth="1"/>
    <col min="1902" max="1902" width="18.25" style="1" customWidth="1"/>
    <col min="1903" max="2150" width="9" style="1"/>
    <col min="2151" max="2151" width="24.375" style="1" customWidth="1"/>
    <col min="2152" max="2152" width="45.875" style="1" customWidth="1"/>
    <col min="2153" max="2153" width="13.875" style="1" customWidth="1"/>
    <col min="2154" max="2157" width="14" style="1" customWidth="1"/>
    <col min="2158" max="2158" width="18.25" style="1" customWidth="1"/>
    <col min="2159" max="2406" width="9" style="1"/>
    <col min="2407" max="2407" width="24.375" style="1" customWidth="1"/>
    <col min="2408" max="2408" width="45.875" style="1" customWidth="1"/>
    <col min="2409" max="2409" width="13.875" style="1" customWidth="1"/>
    <col min="2410" max="2413" width="14" style="1" customWidth="1"/>
    <col min="2414" max="2414" width="18.25" style="1" customWidth="1"/>
    <col min="2415" max="2662" width="9" style="1"/>
    <col min="2663" max="2663" width="24.375" style="1" customWidth="1"/>
    <col min="2664" max="2664" width="45.875" style="1" customWidth="1"/>
    <col min="2665" max="2665" width="13.875" style="1" customWidth="1"/>
    <col min="2666" max="2669" width="14" style="1" customWidth="1"/>
    <col min="2670" max="2670" width="18.25" style="1" customWidth="1"/>
    <col min="2671" max="2918" width="9" style="1"/>
    <col min="2919" max="2919" width="24.375" style="1" customWidth="1"/>
    <col min="2920" max="2920" width="45.875" style="1" customWidth="1"/>
    <col min="2921" max="2921" width="13.875" style="1" customWidth="1"/>
    <col min="2922" max="2925" width="14" style="1" customWidth="1"/>
    <col min="2926" max="2926" width="18.25" style="1" customWidth="1"/>
    <col min="2927" max="3174" width="9" style="1"/>
    <col min="3175" max="3175" width="24.375" style="1" customWidth="1"/>
    <col min="3176" max="3176" width="45.875" style="1" customWidth="1"/>
    <col min="3177" max="3177" width="13.875" style="1" customWidth="1"/>
    <col min="3178" max="3181" width="14" style="1" customWidth="1"/>
    <col min="3182" max="3182" width="18.25" style="1" customWidth="1"/>
    <col min="3183" max="3430" width="9" style="1"/>
    <col min="3431" max="3431" width="24.375" style="1" customWidth="1"/>
    <col min="3432" max="3432" width="45.875" style="1" customWidth="1"/>
    <col min="3433" max="3433" width="13.875" style="1" customWidth="1"/>
    <col min="3434" max="3437" width="14" style="1" customWidth="1"/>
    <col min="3438" max="3438" width="18.25" style="1" customWidth="1"/>
    <col min="3439" max="3686" width="9" style="1"/>
    <col min="3687" max="3687" width="24.375" style="1" customWidth="1"/>
    <col min="3688" max="3688" width="45.875" style="1" customWidth="1"/>
    <col min="3689" max="3689" width="13.875" style="1" customWidth="1"/>
    <col min="3690" max="3693" width="14" style="1" customWidth="1"/>
    <col min="3694" max="3694" width="18.25" style="1" customWidth="1"/>
    <col min="3695" max="3942" width="9" style="1"/>
    <col min="3943" max="3943" width="24.375" style="1" customWidth="1"/>
    <col min="3944" max="3944" width="45.875" style="1" customWidth="1"/>
    <col min="3945" max="3945" width="13.875" style="1" customWidth="1"/>
    <col min="3946" max="3949" width="14" style="1" customWidth="1"/>
    <col min="3950" max="3950" width="18.25" style="1" customWidth="1"/>
    <col min="3951" max="4198" width="9" style="1"/>
    <col min="4199" max="4199" width="24.375" style="1" customWidth="1"/>
    <col min="4200" max="4200" width="45.875" style="1" customWidth="1"/>
    <col min="4201" max="4201" width="13.875" style="1" customWidth="1"/>
    <col min="4202" max="4205" width="14" style="1" customWidth="1"/>
    <col min="4206" max="4206" width="18.25" style="1" customWidth="1"/>
    <col min="4207" max="4454" width="9" style="1"/>
    <col min="4455" max="4455" width="24.375" style="1" customWidth="1"/>
    <col min="4456" max="4456" width="45.875" style="1" customWidth="1"/>
    <col min="4457" max="4457" width="13.875" style="1" customWidth="1"/>
    <col min="4458" max="4461" width="14" style="1" customWidth="1"/>
    <col min="4462" max="4462" width="18.25" style="1" customWidth="1"/>
    <col min="4463" max="4710" width="9" style="1"/>
    <col min="4711" max="4711" width="24.375" style="1" customWidth="1"/>
    <col min="4712" max="4712" width="45.875" style="1" customWidth="1"/>
    <col min="4713" max="4713" width="13.875" style="1" customWidth="1"/>
    <col min="4714" max="4717" width="14" style="1" customWidth="1"/>
    <col min="4718" max="4718" width="18.25" style="1" customWidth="1"/>
    <col min="4719" max="4966" width="9" style="1"/>
    <col min="4967" max="4967" width="24.375" style="1" customWidth="1"/>
    <col min="4968" max="4968" width="45.875" style="1" customWidth="1"/>
    <col min="4969" max="4969" width="13.875" style="1" customWidth="1"/>
    <col min="4970" max="4973" width="14" style="1" customWidth="1"/>
    <col min="4974" max="4974" width="18.25" style="1" customWidth="1"/>
    <col min="4975" max="5222" width="9" style="1"/>
    <col min="5223" max="5223" width="24.375" style="1" customWidth="1"/>
    <col min="5224" max="5224" width="45.875" style="1" customWidth="1"/>
    <col min="5225" max="5225" width="13.875" style="1" customWidth="1"/>
    <col min="5226" max="5229" width="14" style="1" customWidth="1"/>
    <col min="5230" max="5230" width="18.25" style="1" customWidth="1"/>
    <col min="5231" max="5478" width="9" style="1"/>
    <col min="5479" max="5479" width="24.375" style="1" customWidth="1"/>
    <col min="5480" max="5480" width="45.875" style="1" customWidth="1"/>
    <col min="5481" max="5481" width="13.875" style="1" customWidth="1"/>
    <col min="5482" max="5485" width="14" style="1" customWidth="1"/>
    <col min="5486" max="5486" width="18.25" style="1" customWidth="1"/>
    <col min="5487" max="5734" width="9" style="1"/>
    <col min="5735" max="5735" width="24.375" style="1" customWidth="1"/>
    <col min="5736" max="5736" width="45.875" style="1" customWidth="1"/>
    <col min="5737" max="5737" width="13.875" style="1" customWidth="1"/>
    <col min="5738" max="5741" width="14" style="1" customWidth="1"/>
    <col min="5742" max="5742" width="18.25" style="1" customWidth="1"/>
    <col min="5743" max="5990" width="9" style="1"/>
    <col min="5991" max="5991" width="24.375" style="1" customWidth="1"/>
    <col min="5992" max="5992" width="45.875" style="1" customWidth="1"/>
    <col min="5993" max="5993" width="13.875" style="1" customWidth="1"/>
    <col min="5994" max="5997" width="14" style="1" customWidth="1"/>
    <col min="5998" max="5998" width="18.25" style="1" customWidth="1"/>
    <col min="5999" max="6246" width="9" style="1"/>
    <col min="6247" max="6247" width="24.375" style="1" customWidth="1"/>
    <col min="6248" max="6248" width="45.875" style="1" customWidth="1"/>
    <col min="6249" max="6249" width="13.875" style="1" customWidth="1"/>
    <col min="6250" max="6253" width="14" style="1" customWidth="1"/>
    <col min="6254" max="6254" width="18.25" style="1" customWidth="1"/>
    <col min="6255" max="6502" width="9" style="1"/>
    <col min="6503" max="6503" width="24.375" style="1" customWidth="1"/>
    <col min="6504" max="6504" width="45.875" style="1" customWidth="1"/>
    <col min="6505" max="6505" width="13.875" style="1" customWidth="1"/>
    <col min="6506" max="6509" width="14" style="1" customWidth="1"/>
    <col min="6510" max="6510" width="18.25" style="1" customWidth="1"/>
    <col min="6511" max="6758" width="9" style="1"/>
    <col min="6759" max="6759" width="24.375" style="1" customWidth="1"/>
    <col min="6760" max="6760" width="45.875" style="1" customWidth="1"/>
    <col min="6761" max="6761" width="13.875" style="1" customWidth="1"/>
    <col min="6762" max="6765" width="14" style="1" customWidth="1"/>
    <col min="6766" max="6766" width="18.25" style="1" customWidth="1"/>
    <col min="6767" max="7014" width="9" style="1"/>
    <col min="7015" max="7015" width="24.375" style="1" customWidth="1"/>
    <col min="7016" max="7016" width="45.875" style="1" customWidth="1"/>
    <col min="7017" max="7017" width="13.875" style="1" customWidth="1"/>
    <col min="7018" max="7021" width="14" style="1" customWidth="1"/>
    <col min="7022" max="7022" width="18.25" style="1" customWidth="1"/>
    <col min="7023" max="7270" width="9" style="1"/>
    <col min="7271" max="7271" width="24.375" style="1" customWidth="1"/>
    <col min="7272" max="7272" width="45.875" style="1" customWidth="1"/>
    <col min="7273" max="7273" width="13.875" style="1" customWidth="1"/>
    <col min="7274" max="7277" width="14" style="1" customWidth="1"/>
    <col min="7278" max="7278" width="18.25" style="1" customWidth="1"/>
    <col min="7279" max="7526" width="9" style="1"/>
    <col min="7527" max="7527" width="24.375" style="1" customWidth="1"/>
    <col min="7528" max="7528" width="45.875" style="1" customWidth="1"/>
    <col min="7529" max="7529" width="13.875" style="1" customWidth="1"/>
    <col min="7530" max="7533" width="14" style="1" customWidth="1"/>
    <col min="7534" max="7534" width="18.25" style="1" customWidth="1"/>
    <col min="7535" max="7782" width="9" style="1"/>
    <col min="7783" max="7783" width="24.375" style="1" customWidth="1"/>
    <col min="7784" max="7784" width="45.875" style="1" customWidth="1"/>
    <col min="7785" max="7785" width="13.875" style="1" customWidth="1"/>
    <col min="7786" max="7789" width="14" style="1" customWidth="1"/>
    <col min="7790" max="7790" width="18.25" style="1" customWidth="1"/>
    <col min="7791" max="8038" width="9" style="1"/>
    <col min="8039" max="8039" width="24.375" style="1" customWidth="1"/>
    <col min="8040" max="8040" width="45.875" style="1" customWidth="1"/>
    <col min="8041" max="8041" width="13.875" style="1" customWidth="1"/>
    <col min="8042" max="8045" width="14" style="1" customWidth="1"/>
    <col min="8046" max="8046" width="18.25" style="1" customWidth="1"/>
    <col min="8047" max="8294" width="9" style="1"/>
    <col min="8295" max="8295" width="24.375" style="1" customWidth="1"/>
    <col min="8296" max="8296" width="45.875" style="1" customWidth="1"/>
    <col min="8297" max="8297" width="13.875" style="1" customWidth="1"/>
    <col min="8298" max="8301" width="14" style="1" customWidth="1"/>
    <col min="8302" max="8302" width="18.25" style="1" customWidth="1"/>
    <col min="8303" max="8550" width="9" style="1"/>
    <col min="8551" max="8551" width="24.375" style="1" customWidth="1"/>
    <col min="8552" max="8552" width="45.875" style="1" customWidth="1"/>
    <col min="8553" max="8553" width="13.875" style="1" customWidth="1"/>
    <col min="8554" max="8557" width="14" style="1" customWidth="1"/>
    <col min="8558" max="8558" width="18.25" style="1" customWidth="1"/>
    <col min="8559" max="8806" width="9" style="1"/>
    <col min="8807" max="8807" width="24.375" style="1" customWidth="1"/>
    <col min="8808" max="8808" width="45.875" style="1" customWidth="1"/>
    <col min="8809" max="8809" width="13.875" style="1" customWidth="1"/>
    <col min="8810" max="8813" width="14" style="1" customWidth="1"/>
    <col min="8814" max="8814" width="18.25" style="1" customWidth="1"/>
    <col min="8815" max="9062" width="9" style="1"/>
    <col min="9063" max="9063" width="24.375" style="1" customWidth="1"/>
    <col min="9064" max="9064" width="45.875" style="1" customWidth="1"/>
    <col min="9065" max="9065" width="13.875" style="1" customWidth="1"/>
    <col min="9066" max="9069" width="14" style="1" customWidth="1"/>
    <col min="9070" max="9070" width="18.25" style="1" customWidth="1"/>
    <col min="9071" max="9318" width="9" style="1"/>
    <col min="9319" max="9319" width="24.375" style="1" customWidth="1"/>
    <col min="9320" max="9320" width="45.875" style="1" customWidth="1"/>
    <col min="9321" max="9321" width="13.875" style="1" customWidth="1"/>
    <col min="9322" max="9325" width="14" style="1" customWidth="1"/>
    <col min="9326" max="9326" width="18.25" style="1" customWidth="1"/>
    <col min="9327" max="9574" width="9" style="1"/>
    <col min="9575" max="9575" width="24.375" style="1" customWidth="1"/>
    <col min="9576" max="9576" width="45.875" style="1" customWidth="1"/>
    <col min="9577" max="9577" width="13.875" style="1" customWidth="1"/>
    <col min="9578" max="9581" width="14" style="1" customWidth="1"/>
    <col min="9582" max="9582" width="18.25" style="1" customWidth="1"/>
    <col min="9583" max="9830" width="9" style="1"/>
    <col min="9831" max="9831" width="24.375" style="1" customWidth="1"/>
    <col min="9832" max="9832" width="45.875" style="1" customWidth="1"/>
    <col min="9833" max="9833" width="13.875" style="1" customWidth="1"/>
    <col min="9834" max="9837" width="14" style="1" customWidth="1"/>
    <col min="9838" max="9838" width="18.25" style="1" customWidth="1"/>
    <col min="9839" max="10086" width="9" style="1"/>
    <col min="10087" max="10087" width="24.375" style="1" customWidth="1"/>
    <col min="10088" max="10088" width="45.875" style="1" customWidth="1"/>
    <col min="10089" max="10089" width="13.875" style="1" customWidth="1"/>
    <col min="10090" max="10093" width="14" style="1" customWidth="1"/>
    <col min="10094" max="10094" width="18.25" style="1" customWidth="1"/>
    <col min="10095" max="10342" width="9" style="1"/>
    <col min="10343" max="10343" width="24.375" style="1" customWidth="1"/>
    <col min="10344" max="10344" width="45.875" style="1" customWidth="1"/>
    <col min="10345" max="10345" width="13.875" style="1" customWidth="1"/>
    <col min="10346" max="10349" width="14" style="1" customWidth="1"/>
    <col min="10350" max="10350" width="18.25" style="1" customWidth="1"/>
    <col min="10351" max="10598" width="9" style="1"/>
    <col min="10599" max="10599" width="24.375" style="1" customWidth="1"/>
    <col min="10600" max="10600" width="45.875" style="1" customWidth="1"/>
    <col min="10601" max="10601" width="13.875" style="1" customWidth="1"/>
    <col min="10602" max="10605" width="14" style="1" customWidth="1"/>
    <col min="10606" max="10606" width="18.25" style="1" customWidth="1"/>
    <col min="10607" max="10854" width="9" style="1"/>
    <col min="10855" max="10855" width="24.375" style="1" customWidth="1"/>
    <col min="10856" max="10856" width="45.875" style="1" customWidth="1"/>
    <col min="10857" max="10857" width="13.875" style="1" customWidth="1"/>
    <col min="10858" max="10861" width="14" style="1" customWidth="1"/>
    <col min="10862" max="10862" width="18.25" style="1" customWidth="1"/>
    <col min="10863" max="11110" width="9" style="1"/>
    <col min="11111" max="11111" width="24.375" style="1" customWidth="1"/>
    <col min="11112" max="11112" width="45.875" style="1" customWidth="1"/>
    <col min="11113" max="11113" width="13.875" style="1" customWidth="1"/>
    <col min="11114" max="11117" width="14" style="1" customWidth="1"/>
    <col min="11118" max="11118" width="18.25" style="1" customWidth="1"/>
    <col min="11119" max="11366" width="9" style="1"/>
    <col min="11367" max="11367" width="24.375" style="1" customWidth="1"/>
    <col min="11368" max="11368" width="45.875" style="1" customWidth="1"/>
    <col min="11369" max="11369" width="13.875" style="1" customWidth="1"/>
    <col min="11370" max="11373" width="14" style="1" customWidth="1"/>
    <col min="11374" max="11374" width="18.25" style="1" customWidth="1"/>
    <col min="11375" max="11622" width="9" style="1"/>
    <col min="11623" max="11623" width="24.375" style="1" customWidth="1"/>
    <col min="11624" max="11624" width="45.875" style="1" customWidth="1"/>
    <col min="11625" max="11625" width="13.875" style="1" customWidth="1"/>
    <col min="11626" max="11629" width="14" style="1" customWidth="1"/>
    <col min="11630" max="11630" width="18.25" style="1" customWidth="1"/>
    <col min="11631" max="11878" width="9" style="1"/>
    <col min="11879" max="11879" width="24.375" style="1" customWidth="1"/>
    <col min="11880" max="11880" width="45.875" style="1" customWidth="1"/>
    <col min="11881" max="11881" width="13.875" style="1" customWidth="1"/>
    <col min="11882" max="11885" width="14" style="1" customWidth="1"/>
    <col min="11886" max="11886" width="18.25" style="1" customWidth="1"/>
    <col min="11887" max="12134" width="9" style="1"/>
    <col min="12135" max="12135" width="24.375" style="1" customWidth="1"/>
    <col min="12136" max="12136" width="45.875" style="1" customWidth="1"/>
    <col min="12137" max="12137" width="13.875" style="1" customWidth="1"/>
    <col min="12138" max="12141" width="14" style="1" customWidth="1"/>
    <col min="12142" max="12142" width="18.25" style="1" customWidth="1"/>
    <col min="12143" max="12390" width="9" style="1"/>
    <col min="12391" max="12391" width="24.375" style="1" customWidth="1"/>
    <col min="12392" max="12392" width="45.875" style="1" customWidth="1"/>
    <col min="12393" max="12393" width="13.875" style="1" customWidth="1"/>
    <col min="12394" max="12397" width="14" style="1" customWidth="1"/>
    <col min="12398" max="12398" width="18.25" style="1" customWidth="1"/>
    <col min="12399" max="12646" width="9" style="1"/>
    <col min="12647" max="12647" width="24.375" style="1" customWidth="1"/>
    <col min="12648" max="12648" width="45.875" style="1" customWidth="1"/>
    <col min="12649" max="12649" width="13.875" style="1" customWidth="1"/>
    <col min="12650" max="12653" width="14" style="1" customWidth="1"/>
    <col min="12654" max="12654" width="18.25" style="1" customWidth="1"/>
    <col min="12655" max="12902" width="9" style="1"/>
    <col min="12903" max="12903" width="24.375" style="1" customWidth="1"/>
    <col min="12904" max="12904" width="45.875" style="1" customWidth="1"/>
    <col min="12905" max="12905" width="13.875" style="1" customWidth="1"/>
    <col min="12906" max="12909" width="14" style="1" customWidth="1"/>
    <col min="12910" max="12910" width="18.25" style="1" customWidth="1"/>
    <col min="12911" max="13158" width="9" style="1"/>
    <col min="13159" max="13159" width="24.375" style="1" customWidth="1"/>
    <col min="13160" max="13160" width="45.875" style="1" customWidth="1"/>
    <col min="13161" max="13161" width="13.875" style="1" customWidth="1"/>
    <col min="13162" max="13165" width="14" style="1" customWidth="1"/>
    <col min="13166" max="13166" width="18.25" style="1" customWidth="1"/>
    <col min="13167" max="13414" width="9" style="1"/>
    <col min="13415" max="13415" width="24.375" style="1" customWidth="1"/>
    <col min="13416" max="13416" width="45.875" style="1" customWidth="1"/>
    <col min="13417" max="13417" width="13.875" style="1" customWidth="1"/>
    <col min="13418" max="13421" width="14" style="1" customWidth="1"/>
    <col min="13422" max="13422" width="18.25" style="1" customWidth="1"/>
    <col min="13423" max="13670" width="9" style="1"/>
    <col min="13671" max="13671" width="24.375" style="1" customWidth="1"/>
    <col min="13672" max="13672" width="45.875" style="1" customWidth="1"/>
    <col min="13673" max="13673" width="13.875" style="1" customWidth="1"/>
    <col min="13674" max="13677" width="14" style="1" customWidth="1"/>
    <col min="13678" max="13678" width="18.25" style="1" customWidth="1"/>
    <col min="13679" max="13926" width="9" style="1"/>
    <col min="13927" max="13927" width="24.375" style="1" customWidth="1"/>
    <col min="13928" max="13928" width="45.875" style="1" customWidth="1"/>
    <col min="13929" max="13929" width="13.875" style="1" customWidth="1"/>
    <col min="13930" max="13933" width="14" style="1" customWidth="1"/>
    <col min="13934" max="13934" width="18.25" style="1" customWidth="1"/>
    <col min="13935" max="14182" width="9" style="1"/>
    <col min="14183" max="14183" width="24.375" style="1" customWidth="1"/>
    <col min="14184" max="14184" width="45.875" style="1" customWidth="1"/>
    <col min="14185" max="14185" width="13.875" style="1" customWidth="1"/>
    <col min="14186" max="14189" width="14" style="1" customWidth="1"/>
    <col min="14190" max="14190" width="18.25" style="1" customWidth="1"/>
    <col min="14191" max="14438" width="9" style="1"/>
    <col min="14439" max="14439" width="24.375" style="1" customWidth="1"/>
    <col min="14440" max="14440" width="45.875" style="1" customWidth="1"/>
    <col min="14441" max="14441" width="13.875" style="1" customWidth="1"/>
    <col min="14442" max="14445" width="14" style="1" customWidth="1"/>
    <col min="14446" max="14446" width="18.25" style="1" customWidth="1"/>
    <col min="14447" max="14694" width="9" style="1"/>
    <col min="14695" max="14695" width="24.375" style="1" customWidth="1"/>
    <col min="14696" max="14696" width="45.875" style="1" customWidth="1"/>
    <col min="14697" max="14697" width="13.875" style="1" customWidth="1"/>
    <col min="14698" max="14701" width="14" style="1" customWidth="1"/>
    <col min="14702" max="14702" width="18.25" style="1" customWidth="1"/>
    <col min="14703" max="14950" width="9" style="1"/>
    <col min="14951" max="14951" width="24.375" style="1" customWidth="1"/>
    <col min="14952" max="14952" width="45.875" style="1" customWidth="1"/>
    <col min="14953" max="14953" width="13.875" style="1" customWidth="1"/>
    <col min="14954" max="14957" width="14" style="1" customWidth="1"/>
    <col min="14958" max="14958" width="18.25" style="1" customWidth="1"/>
    <col min="14959" max="15206" width="9" style="1"/>
    <col min="15207" max="15207" width="24.375" style="1" customWidth="1"/>
    <col min="15208" max="15208" width="45.875" style="1" customWidth="1"/>
    <col min="15209" max="15209" width="13.875" style="1" customWidth="1"/>
    <col min="15210" max="15213" width="14" style="1" customWidth="1"/>
    <col min="15214" max="15214" width="18.25" style="1" customWidth="1"/>
    <col min="15215" max="15462" width="9" style="1"/>
    <col min="15463" max="15463" width="24.375" style="1" customWidth="1"/>
    <col min="15464" max="15464" width="45.875" style="1" customWidth="1"/>
    <col min="15465" max="15465" width="13.875" style="1" customWidth="1"/>
    <col min="15466" max="15469" width="14" style="1" customWidth="1"/>
    <col min="15470" max="15470" width="18.25" style="1" customWidth="1"/>
    <col min="15471" max="15718" width="9" style="1"/>
    <col min="15719" max="15719" width="24.375" style="1" customWidth="1"/>
    <col min="15720" max="15720" width="45.875" style="1" customWidth="1"/>
    <col min="15721" max="15721" width="13.875" style="1" customWidth="1"/>
    <col min="15722" max="15725" width="14" style="1" customWidth="1"/>
    <col min="15726" max="15726" width="18.25" style="1" customWidth="1"/>
    <col min="15727" max="15974" width="9" style="1"/>
    <col min="15975" max="15975" width="24.375" style="1" customWidth="1"/>
    <col min="15976" max="15976" width="45.875" style="1" customWidth="1"/>
    <col min="15977" max="15977" width="13.875" style="1" customWidth="1"/>
    <col min="15978" max="15981" width="14" style="1" customWidth="1"/>
    <col min="15982" max="15982" width="18.25" style="1" customWidth="1"/>
    <col min="15983" max="16384" width="9" style="1"/>
  </cols>
  <sheetData>
    <row r="1" spans="1:5" ht="18.75" x14ac:dyDescent="0.25">
      <c r="A1" s="4"/>
      <c r="B1" s="4"/>
      <c r="D1" s="5" t="s">
        <v>463</v>
      </c>
      <c r="E1" s="4"/>
    </row>
    <row r="2" spans="1:5" ht="18.75" x14ac:dyDescent="0.25">
      <c r="A2" s="4"/>
      <c r="B2" s="4"/>
      <c r="D2" s="5"/>
      <c r="E2" s="4"/>
    </row>
    <row r="3" spans="1:5" ht="18.75" x14ac:dyDescent="0.25">
      <c r="A3" s="4"/>
      <c r="B3" s="4"/>
      <c r="D3" s="5" t="s">
        <v>464</v>
      </c>
      <c r="E3" s="4"/>
    </row>
    <row r="4" spans="1:5" ht="18.75" x14ac:dyDescent="0.25">
      <c r="A4" s="4"/>
      <c r="B4" s="4"/>
      <c r="C4" s="5"/>
      <c r="D4" s="4"/>
      <c r="E4" s="4"/>
    </row>
    <row r="5" spans="1:5" ht="20.25" x14ac:dyDescent="0.25">
      <c r="A5" s="26" t="s">
        <v>465</v>
      </c>
      <c r="B5" s="26"/>
      <c r="C5" s="26"/>
      <c r="D5" s="26"/>
      <c r="E5" s="26"/>
    </row>
    <row r="6" spans="1:5" ht="20.25" x14ac:dyDescent="0.25">
      <c r="A6" s="27" t="s">
        <v>672</v>
      </c>
      <c r="B6" s="27"/>
      <c r="C6" s="27"/>
      <c r="D6" s="27"/>
      <c r="E6" s="27"/>
    </row>
    <row r="7" spans="1:5" ht="18.75" x14ac:dyDescent="0.25">
      <c r="A7" s="4"/>
      <c r="B7" s="4"/>
      <c r="C7" s="4"/>
      <c r="D7" s="4"/>
      <c r="E7" s="4"/>
    </row>
    <row r="8" spans="1:5" ht="63" x14ac:dyDescent="0.25">
      <c r="A8" s="7" t="s">
        <v>0</v>
      </c>
      <c r="B8" s="7" t="s">
        <v>1</v>
      </c>
      <c r="C8" s="8" t="s">
        <v>466</v>
      </c>
      <c r="D8" s="8" t="s">
        <v>467</v>
      </c>
      <c r="E8" s="8" t="s">
        <v>468</v>
      </c>
    </row>
    <row r="9" spans="1:5" s="2" customFormat="1" x14ac:dyDescent="0.25">
      <c r="A9" s="9">
        <v>1</v>
      </c>
      <c r="B9" s="9">
        <v>2</v>
      </c>
      <c r="C9" s="10">
        <v>3</v>
      </c>
      <c r="D9" s="10">
        <v>4</v>
      </c>
      <c r="E9" s="10">
        <v>5</v>
      </c>
    </row>
    <row r="10" spans="1:5" ht="15.75" x14ac:dyDescent="0.25">
      <c r="A10" s="11" t="s">
        <v>2</v>
      </c>
      <c r="B10" s="11" t="s">
        <v>3</v>
      </c>
      <c r="C10" s="12">
        <f>C11+C14+C16+C19+C23+C26+C31+C34+C41+C45+C48+C52+C54+C62</f>
        <v>43013514.999999993</v>
      </c>
      <c r="D10" s="12">
        <f>D11+D14+D16+D19+D23+D26+D31+D34+D41+D45+D48+D52+D54+D62</f>
        <v>33966976.9146</v>
      </c>
      <c r="E10" s="12">
        <f>D10/C10*100</f>
        <v>78.968149695740991</v>
      </c>
    </row>
    <row r="11" spans="1:5" ht="15.75" x14ac:dyDescent="0.25">
      <c r="A11" s="13" t="s">
        <v>245</v>
      </c>
      <c r="B11" s="13" t="s">
        <v>246</v>
      </c>
      <c r="C11" s="14">
        <f>SUM(C12:C13)</f>
        <v>24619247.199999999</v>
      </c>
      <c r="D11" s="14">
        <f>SUM(D12:D13)</f>
        <v>19644971.936999999</v>
      </c>
      <c r="E11" s="14">
        <f t="shared" ref="E11:E86" si="0">D11/C11*100</f>
        <v>79.795177234338837</v>
      </c>
    </row>
    <row r="12" spans="1:5" ht="15.75" x14ac:dyDescent="0.25">
      <c r="A12" s="13" t="s">
        <v>248</v>
      </c>
      <c r="B12" s="13" t="s">
        <v>247</v>
      </c>
      <c r="C12" s="14">
        <v>9260300</v>
      </c>
      <c r="D12" s="14">
        <v>8609409.0209999997</v>
      </c>
      <c r="E12" s="14">
        <f t="shared" si="0"/>
        <v>92.971167467576649</v>
      </c>
    </row>
    <row r="13" spans="1:5" ht="15.75" x14ac:dyDescent="0.25">
      <c r="A13" s="13" t="s">
        <v>250</v>
      </c>
      <c r="B13" s="13" t="s">
        <v>249</v>
      </c>
      <c r="C13" s="14">
        <v>15358947.199999999</v>
      </c>
      <c r="D13" s="14">
        <v>11035562.915999999</v>
      </c>
      <c r="E13" s="14">
        <f t="shared" si="0"/>
        <v>71.851037524238635</v>
      </c>
    </row>
    <row r="14" spans="1:5" ht="31.5" x14ac:dyDescent="0.25">
      <c r="A14" s="13" t="s">
        <v>252</v>
      </c>
      <c r="B14" s="13" t="s">
        <v>251</v>
      </c>
      <c r="C14" s="14">
        <f>C15</f>
        <v>8462757.4000000004</v>
      </c>
      <c r="D14" s="14">
        <f>D15</f>
        <v>6800942.4060000004</v>
      </c>
      <c r="E14" s="14">
        <f t="shared" si="0"/>
        <v>80.363197059152384</v>
      </c>
    </row>
    <row r="15" spans="1:5" ht="31.5" x14ac:dyDescent="0.25">
      <c r="A15" s="13" t="s">
        <v>254</v>
      </c>
      <c r="B15" s="13" t="s">
        <v>253</v>
      </c>
      <c r="C15" s="14">
        <v>8462757.4000000004</v>
      </c>
      <c r="D15" s="14">
        <v>6800942.4060000004</v>
      </c>
      <c r="E15" s="14">
        <f t="shared" si="0"/>
        <v>80.363197059152384</v>
      </c>
    </row>
    <row r="16" spans="1:5" ht="15.75" x14ac:dyDescent="0.25">
      <c r="A16" s="13" t="s">
        <v>256</v>
      </c>
      <c r="B16" s="13" t="s">
        <v>255</v>
      </c>
      <c r="C16" s="14">
        <f>SUM(C17:C18)</f>
        <v>3194273.4</v>
      </c>
      <c r="D16" s="14">
        <f>SUM(D17:D18)</f>
        <v>2704667.9329999997</v>
      </c>
      <c r="E16" s="14">
        <f t="shared" si="0"/>
        <v>84.672399457103438</v>
      </c>
    </row>
    <row r="17" spans="1:5" ht="31.5" x14ac:dyDescent="0.25">
      <c r="A17" s="13" t="s">
        <v>258</v>
      </c>
      <c r="B17" s="13" t="s">
        <v>257</v>
      </c>
      <c r="C17" s="14">
        <v>3105273.4</v>
      </c>
      <c r="D17" s="14">
        <v>2635912.7769999998</v>
      </c>
      <c r="E17" s="14">
        <f t="shared" si="0"/>
        <v>84.885046740167866</v>
      </c>
    </row>
    <row r="18" spans="1:5" ht="15.75" x14ac:dyDescent="0.25">
      <c r="A18" s="13" t="s">
        <v>260</v>
      </c>
      <c r="B18" s="13" t="s">
        <v>259</v>
      </c>
      <c r="C18" s="14">
        <v>89000</v>
      </c>
      <c r="D18" s="14">
        <v>68755.156000000003</v>
      </c>
      <c r="E18" s="14">
        <f t="shared" si="0"/>
        <v>77.252984269662932</v>
      </c>
    </row>
    <row r="19" spans="1:5" ht="15.75" x14ac:dyDescent="0.25">
      <c r="A19" s="13" t="s">
        <v>262</v>
      </c>
      <c r="B19" s="13" t="s">
        <v>261</v>
      </c>
      <c r="C19" s="14">
        <f>SUM(C20:C22)</f>
        <v>4345816</v>
      </c>
      <c r="D19" s="14">
        <f>SUM(D20:D22)</f>
        <v>2642581.8480000002</v>
      </c>
      <c r="E19" s="14">
        <f t="shared" si="0"/>
        <v>60.80749502510001</v>
      </c>
    </row>
    <row r="20" spans="1:5" ht="15.75" x14ac:dyDescent="0.25">
      <c r="A20" s="13" t="s">
        <v>264</v>
      </c>
      <c r="B20" s="13" t="s">
        <v>263</v>
      </c>
      <c r="C20" s="14">
        <v>2900000</v>
      </c>
      <c r="D20" s="14">
        <v>2247113.8280000002</v>
      </c>
      <c r="E20" s="14">
        <f t="shared" si="0"/>
        <v>77.486683724137933</v>
      </c>
    </row>
    <row r="21" spans="1:5" ht="15.75" x14ac:dyDescent="0.25">
      <c r="A21" s="13" t="s">
        <v>266</v>
      </c>
      <c r="B21" s="13" t="s">
        <v>265</v>
      </c>
      <c r="C21" s="14">
        <v>1443296</v>
      </c>
      <c r="D21" s="14">
        <v>394466.83299999998</v>
      </c>
      <c r="E21" s="14">
        <f t="shared" si="0"/>
        <v>27.330972510143447</v>
      </c>
    </row>
    <row r="22" spans="1:5" ht="15.75" x14ac:dyDescent="0.25">
      <c r="A22" s="13" t="s">
        <v>267</v>
      </c>
      <c r="B22" s="13" t="s">
        <v>268</v>
      </c>
      <c r="C22" s="14">
        <v>2520</v>
      </c>
      <c r="D22" s="14">
        <v>1001.187</v>
      </c>
      <c r="E22" s="14">
        <f t="shared" si="0"/>
        <v>39.729642857142856</v>
      </c>
    </row>
    <row r="23" spans="1:5" ht="31.5" x14ac:dyDescent="0.25">
      <c r="A23" s="13" t="s">
        <v>270</v>
      </c>
      <c r="B23" s="13" t="s">
        <v>269</v>
      </c>
      <c r="C23" s="14">
        <f>SUM(C24:C25)</f>
        <v>68419</v>
      </c>
      <c r="D23" s="14">
        <f>SUM(D24:D25)</f>
        <v>52071.485999999997</v>
      </c>
      <c r="E23" s="14">
        <f t="shared" si="0"/>
        <v>76.106762741343772</v>
      </c>
    </row>
    <row r="24" spans="1:5" ht="15.75" x14ac:dyDescent="0.25">
      <c r="A24" s="13" t="s">
        <v>272</v>
      </c>
      <c r="B24" s="13" t="s">
        <v>271</v>
      </c>
      <c r="C24" s="14">
        <v>61223</v>
      </c>
      <c r="D24" s="14">
        <v>45162.542999999998</v>
      </c>
      <c r="E24" s="14">
        <f t="shared" si="0"/>
        <v>73.767281903859654</v>
      </c>
    </row>
    <row r="25" spans="1:5" ht="31.5" x14ac:dyDescent="0.25">
      <c r="A25" s="13" t="s">
        <v>274</v>
      </c>
      <c r="B25" s="13" t="s">
        <v>273</v>
      </c>
      <c r="C25" s="14">
        <v>7196</v>
      </c>
      <c r="D25" s="14">
        <v>6908.9430000000002</v>
      </c>
      <c r="E25" s="14">
        <f t="shared" si="0"/>
        <v>96.010881045025016</v>
      </c>
    </row>
    <row r="26" spans="1:5" ht="15.75" x14ac:dyDescent="0.25">
      <c r="A26" s="13" t="s">
        <v>276</v>
      </c>
      <c r="B26" s="13" t="s">
        <v>275</v>
      </c>
      <c r="C26" s="14">
        <f>SUM(C27:C30)</f>
        <v>181411.7</v>
      </c>
      <c r="D26" s="14">
        <f>SUM(D27:D30)</f>
        <v>103631.982</v>
      </c>
      <c r="E26" s="14">
        <f t="shared" si="0"/>
        <v>57.125302282046853</v>
      </c>
    </row>
    <row r="27" spans="1:5" ht="63" x14ac:dyDescent="0.25">
      <c r="A27" s="13" t="s">
        <v>374</v>
      </c>
      <c r="B27" s="13" t="s">
        <v>375</v>
      </c>
      <c r="C27" s="14">
        <v>1</v>
      </c>
      <c r="D27" s="14">
        <v>2.746</v>
      </c>
      <c r="E27" s="14">
        <f t="shared" si="0"/>
        <v>274.60000000000002</v>
      </c>
    </row>
    <row r="28" spans="1:5" ht="47.25" x14ac:dyDescent="0.25">
      <c r="A28" s="13" t="s">
        <v>673</v>
      </c>
      <c r="B28" s="13" t="s">
        <v>674</v>
      </c>
      <c r="C28" s="14"/>
      <c r="D28" s="14">
        <v>3.85</v>
      </c>
      <c r="E28" s="14"/>
    </row>
    <row r="29" spans="1:5" ht="65.25" customHeight="1" x14ac:dyDescent="0.25">
      <c r="A29" s="13" t="s">
        <v>278</v>
      </c>
      <c r="B29" s="13" t="s">
        <v>277</v>
      </c>
      <c r="C29" s="14">
        <v>6753.2</v>
      </c>
      <c r="D29" s="14">
        <v>2956.73</v>
      </c>
      <c r="E29" s="14">
        <f t="shared" si="0"/>
        <v>43.782651187585145</v>
      </c>
    </row>
    <row r="30" spans="1:5" ht="34.5" customHeight="1" x14ac:dyDescent="0.25">
      <c r="A30" s="13" t="s">
        <v>279</v>
      </c>
      <c r="B30" s="13" t="s">
        <v>280</v>
      </c>
      <c r="C30" s="14">
        <v>174657.5</v>
      </c>
      <c r="D30" s="14">
        <v>100668.656</v>
      </c>
      <c r="E30" s="14">
        <f t="shared" si="0"/>
        <v>57.637751599559138</v>
      </c>
    </row>
    <row r="31" spans="1:5" ht="47.25" x14ac:dyDescent="0.25">
      <c r="A31" s="13" t="s">
        <v>469</v>
      </c>
      <c r="B31" s="13" t="s">
        <v>470</v>
      </c>
      <c r="C31" s="14"/>
      <c r="D31" s="14">
        <f>D32+D33</f>
        <v>2.3026</v>
      </c>
      <c r="E31" s="14"/>
    </row>
    <row r="32" spans="1:5" ht="31.5" x14ac:dyDescent="0.25">
      <c r="A32" s="13" t="s">
        <v>471</v>
      </c>
      <c r="B32" s="13" t="s">
        <v>472</v>
      </c>
      <c r="C32" s="14"/>
      <c r="D32" s="14">
        <v>0.443</v>
      </c>
      <c r="E32" s="14"/>
    </row>
    <row r="33" spans="1:5" ht="15.75" x14ac:dyDescent="0.25">
      <c r="A33" s="13" t="s">
        <v>473</v>
      </c>
      <c r="B33" s="13" t="s">
        <v>474</v>
      </c>
      <c r="C33" s="14"/>
      <c r="D33" s="14">
        <v>1.8595999999999999</v>
      </c>
      <c r="E33" s="14"/>
    </row>
    <row r="34" spans="1:5" ht="47.25" x14ac:dyDescent="0.25">
      <c r="A34" s="13" t="s">
        <v>281</v>
      </c>
      <c r="B34" s="13" t="s">
        <v>282</v>
      </c>
      <c r="C34" s="14">
        <f>SUM(C35:C40)</f>
        <v>661126.80000000005</v>
      </c>
      <c r="D34" s="14">
        <f>SUM(D35:D40)</f>
        <v>659826.42800000007</v>
      </c>
      <c r="E34" s="14">
        <f t="shared" si="0"/>
        <v>99.803309743304922</v>
      </c>
    </row>
    <row r="35" spans="1:5" ht="78.75" x14ac:dyDescent="0.25">
      <c r="A35" s="13" t="s">
        <v>284</v>
      </c>
      <c r="B35" s="13" t="s">
        <v>283</v>
      </c>
      <c r="C35" s="14">
        <v>42614.3</v>
      </c>
      <c r="D35" s="14">
        <v>46729.758999999998</v>
      </c>
      <c r="E35" s="14">
        <f t="shared" si="0"/>
        <v>109.65746005448874</v>
      </c>
    </row>
    <row r="36" spans="1:5" ht="15.75" x14ac:dyDescent="0.25">
      <c r="A36" s="13" t="s">
        <v>629</v>
      </c>
      <c r="B36" s="13" t="s">
        <v>630</v>
      </c>
      <c r="C36" s="14">
        <v>600000</v>
      </c>
      <c r="D36" s="14">
        <v>592504.72400000005</v>
      </c>
      <c r="E36" s="14"/>
    </row>
    <row r="37" spans="1:5" ht="33.75" customHeight="1" x14ac:dyDescent="0.25">
      <c r="A37" s="13" t="s">
        <v>285</v>
      </c>
      <c r="B37" s="13" t="s">
        <v>286</v>
      </c>
      <c r="C37" s="14">
        <v>173.2</v>
      </c>
      <c r="D37" s="14">
        <v>151.773</v>
      </c>
      <c r="E37" s="14">
        <f t="shared" si="0"/>
        <v>87.62875288683604</v>
      </c>
    </row>
    <row r="38" spans="1:5" ht="94.5" x14ac:dyDescent="0.25">
      <c r="A38" s="13" t="s">
        <v>287</v>
      </c>
      <c r="B38" s="13" t="s">
        <v>288</v>
      </c>
      <c r="C38" s="14">
        <v>17063.3</v>
      </c>
      <c r="D38" s="14">
        <v>19162.713</v>
      </c>
      <c r="E38" s="14">
        <f t="shared" si="0"/>
        <v>112.30367513904109</v>
      </c>
    </row>
    <row r="39" spans="1:5" ht="47.25" x14ac:dyDescent="0.25">
      <c r="A39" s="13" t="s">
        <v>631</v>
      </c>
      <c r="B39" s="13" t="s">
        <v>632</v>
      </c>
      <c r="C39" s="14"/>
      <c r="D39" s="14">
        <v>1.4590000000000001</v>
      </c>
      <c r="E39" s="14"/>
    </row>
    <row r="40" spans="1:5" ht="31.5" x14ac:dyDescent="0.25">
      <c r="A40" s="13" t="s">
        <v>290</v>
      </c>
      <c r="B40" s="13" t="s">
        <v>289</v>
      </c>
      <c r="C40" s="14">
        <v>1276</v>
      </c>
      <c r="D40" s="14">
        <v>1276</v>
      </c>
      <c r="E40" s="14">
        <f t="shared" si="0"/>
        <v>100</v>
      </c>
    </row>
    <row r="41" spans="1:5" ht="31.5" x14ac:dyDescent="0.25">
      <c r="A41" s="13" t="s">
        <v>292</v>
      </c>
      <c r="B41" s="13" t="s">
        <v>291</v>
      </c>
      <c r="C41" s="14">
        <f>SUM(C42:C44)</f>
        <v>1129841.8</v>
      </c>
      <c r="D41" s="14">
        <f>SUM(D42:D44)</f>
        <v>971460.72</v>
      </c>
      <c r="E41" s="14">
        <f t="shared" si="0"/>
        <v>85.982012703017347</v>
      </c>
    </row>
    <row r="42" spans="1:5" ht="15.75" x14ac:dyDescent="0.25">
      <c r="A42" s="13" t="s">
        <v>293</v>
      </c>
      <c r="B42" s="13" t="s">
        <v>294</v>
      </c>
      <c r="C42" s="14">
        <v>23433.599999999999</v>
      </c>
      <c r="D42" s="14">
        <v>25379.325000000001</v>
      </c>
      <c r="E42" s="14">
        <f t="shared" si="0"/>
        <v>108.30314164276938</v>
      </c>
    </row>
    <row r="43" spans="1:5" ht="15.75" x14ac:dyDescent="0.25">
      <c r="A43" s="13" t="s">
        <v>295</v>
      </c>
      <c r="B43" s="13" t="s">
        <v>296</v>
      </c>
      <c r="C43" s="14">
        <v>2112.4</v>
      </c>
      <c r="D43" s="14">
        <v>6637.067</v>
      </c>
      <c r="E43" s="14">
        <f t="shared" si="0"/>
        <v>314.19555955311489</v>
      </c>
    </row>
    <row r="44" spans="1:5" ht="15.75" x14ac:dyDescent="0.25">
      <c r="A44" s="13" t="s">
        <v>297</v>
      </c>
      <c r="B44" s="13" t="s">
        <v>298</v>
      </c>
      <c r="C44" s="14">
        <v>1104295.8</v>
      </c>
      <c r="D44" s="14">
        <v>939444.32799999998</v>
      </c>
      <c r="E44" s="14">
        <f t="shared" si="0"/>
        <v>85.071801232966735</v>
      </c>
    </row>
    <row r="45" spans="1:5" ht="31.5" x14ac:dyDescent="0.25">
      <c r="A45" s="13" t="s">
        <v>299</v>
      </c>
      <c r="B45" s="13" t="s">
        <v>300</v>
      </c>
      <c r="C45" s="14">
        <f>SUM(C46:C47)</f>
        <v>28564.799999999999</v>
      </c>
      <c r="D45" s="14">
        <f>SUM(D46:D47)</f>
        <v>79166.277000000002</v>
      </c>
      <c r="E45" s="14">
        <f t="shared" si="0"/>
        <v>277.14626743404472</v>
      </c>
    </row>
    <row r="46" spans="1:5" ht="15.75" x14ac:dyDescent="0.25">
      <c r="A46" s="13" t="s">
        <v>301</v>
      </c>
      <c r="B46" s="13" t="s">
        <v>302</v>
      </c>
      <c r="C46" s="14">
        <v>4040.8</v>
      </c>
      <c r="D46" s="14">
        <v>2285.6579999999999</v>
      </c>
      <c r="E46" s="14">
        <f t="shared" si="0"/>
        <v>56.564492179766376</v>
      </c>
    </row>
    <row r="47" spans="1:5" ht="15.75" x14ac:dyDescent="0.25">
      <c r="A47" s="13" t="s">
        <v>303</v>
      </c>
      <c r="B47" s="13" t="s">
        <v>304</v>
      </c>
      <c r="C47" s="14">
        <v>24524</v>
      </c>
      <c r="D47" s="14">
        <v>76880.619000000006</v>
      </c>
      <c r="E47" s="14">
        <f t="shared" si="0"/>
        <v>313.49135132931008</v>
      </c>
    </row>
    <row r="48" spans="1:5" ht="31.5" x14ac:dyDescent="0.25">
      <c r="A48" s="13" t="s">
        <v>305</v>
      </c>
      <c r="B48" s="13" t="s">
        <v>306</v>
      </c>
      <c r="C48" s="14">
        <f>SUM(C49:C51)</f>
        <v>4037.5</v>
      </c>
      <c r="D48" s="14">
        <f>SUM(D49:D51)</f>
        <v>6596.9029999999993</v>
      </c>
      <c r="E48" s="14">
        <f t="shared" si="0"/>
        <v>163.39078637770896</v>
      </c>
    </row>
    <row r="49" spans="1:5" ht="80.25" customHeight="1" x14ac:dyDescent="0.25">
      <c r="A49" s="13" t="s">
        <v>308</v>
      </c>
      <c r="B49" s="13" t="s">
        <v>307</v>
      </c>
      <c r="C49" s="14">
        <v>135.5</v>
      </c>
      <c r="D49" s="14">
        <v>811.17499999999995</v>
      </c>
      <c r="E49" s="14">
        <f t="shared" si="0"/>
        <v>598.65313653136525</v>
      </c>
    </row>
    <row r="50" spans="1:5" ht="31.5" x14ac:dyDescent="0.25">
      <c r="A50" s="13" t="s">
        <v>475</v>
      </c>
      <c r="B50" s="13" t="s">
        <v>476</v>
      </c>
      <c r="C50" s="14"/>
      <c r="D50" s="14">
        <v>1008.364</v>
      </c>
      <c r="E50" s="14"/>
    </row>
    <row r="51" spans="1:5" ht="31.5" x14ac:dyDescent="0.25">
      <c r="A51" s="13" t="s">
        <v>461</v>
      </c>
      <c r="B51" s="13" t="s">
        <v>460</v>
      </c>
      <c r="C51" s="14">
        <v>3902</v>
      </c>
      <c r="D51" s="14">
        <v>4777.3639999999996</v>
      </c>
      <c r="E51" s="14">
        <f t="shared" si="0"/>
        <v>122.43372629420807</v>
      </c>
    </row>
    <row r="52" spans="1:5" ht="15.75" x14ac:dyDescent="0.25">
      <c r="A52" s="13" t="s">
        <v>310</v>
      </c>
      <c r="B52" s="13" t="s">
        <v>309</v>
      </c>
      <c r="C52" s="14">
        <f>C53</f>
        <v>7344</v>
      </c>
      <c r="D52" s="14">
        <f>D53</f>
        <v>5673.6559999999999</v>
      </c>
      <c r="E52" s="14">
        <f t="shared" si="0"/>
        <v>77.25566448801743</v>
      </c>
    </row>
    <row r="53" spans="1:5" ht="34.5" customHeight="1" x14ac:dyDescent="0.25">
      <c r="A53" s="13" t="s">
        <v>312</v>
      </c>
      <c r="B53" s="13" t="s">
        <v>311</v>
      </c>
      <c r="C53" s="14">
        <v>7344</v>
      </c>
      <c r="D53" s="14">
        <v>5673.6559999999999</v>
      </c>
      <c r="E53" s="14">
        <f t="shared" si="0"/>
        <v>77.25566448801743</v>
      </c>
    </row>
    <row r="54" spans="1:5" ht="15.75" x14ac:dyDescent="0.25">
      <c r="A54" s="13" t="s">
        <v>314</v>
      </c>
      <c r="B54" s="13" t="s">
        <v>313</v>
      </c>
      <c r="C54" s="14">
        <f>SUM(C55:C61)</f>
        <v>310675.39999999997</v>
      </c>
      <c r="D54" s="14">
        <f>SUM(D55:D61)</f>
        <v>293981.36300000001</v>
      </c>
      <c r="E54" s="14">
        <f t="shared" si="0"/>
        <v>94.626533996576498</v>
      </c>
    </row>
    <row r="55" spans="1:5" ht="35.25" customHeight="1" x14ac:dyDescent="0.25">
      <c r="A55" s="13" t="s">
        <v>316</v>
      </c>
      <c r="B55" s="13" t="s">
        <v>315</v>
      </c>
      <c r="C55" s="14">
        <v>291093.7</v>
      </c>
      <c r="D55" s="14">
        <v>271703.65700000001</v>
      </c>
      <c r="E55" s="14">
        <f t="shared" si="0"/>
        <v>93.338899811297864</v>
      </c>
    </row>
    <row r="56" spans="1:5" ht="126" x14ac:dyDescent="0.25">
      <c r="A56" s="13" t="s">
        <v>633</v>
      </c>
      <c r="B56" s="13" t="s">
        <v>634</v>
      </c>
      <c r="C56" s="14">
        <v>679.6</v>
      </c>
      <c r="D56" s="14">
        <v>385.69299999999998</v>
      </c>
      <c r="E56" s="14">
        <f t="shared" si="0"/>
        <v>56.752942907592697</v>
      </c>
    </row>
    <row r="57" spans="1:5" ht="35.25" customHeight="1" x14ac:dyDescent="0.25">
      <c r="A57" s="13" t="s">
        <v>318</v>
      </c>
      <c r="B57" s="13" t="s">
        <v>317</v>
      </c>
      <c r="C57" s="14">
        <v>1454.8</v>
      </c>
      <c r="D57" s="14">
        <v>983.72799999999995</v>
      </c>
      <c r="E57" s="14">
        <f t="shared" si="0"/>
        <v>67.619466593346161</v>
      </c>
    </row>
    <row r="58" spans="1:5" ht="110.25" customHeight="1" x14ac:dyDescent="0.25">
      <c r="A58" s="13" t="s">
        <v>345</v>
      </c>
      <c r="B58" s="13" t="s">
        <v>439</v>
      </c>
      <c r="C58" s="14">
        <v>4563.3</v>
      </c>
      <c r="D58" s="14">
        <v>19052.181</v>
      </c>
      <c r="E58" s="14">
        <f t="shared" si="0"/>
        <v>417.50884228518839</v>
      </c>
    </row>
    <row r="59" spans="1:5" ht="63" x14ac:dyDescent="0.25">
      <c r="A59" s="13" t="s">
        <v>635</v>
      </c>
      <c r="B59" s="13" t="s">
        <v>636</v>
      </c>
      <c r="C59" s="14"/>
      <c r="D59" s="14">
        <v>1.88</v>
      </c>
      <c r="E59" s="14"/>
    </row>
    <row r="60" spans="1:5" ht="15.75" x14ac:dyDescent="0.25">
      <c r="A60" s="13" t="s">
        <v>320</v>
      </c>
      <c r="B60" s="13" t="s">
        <v>319</v>
      </c>
      <c r="C60" s="14">
        <v>11428</v>
      </c>
      <c r="D60" s="14">
        <v>1274.0229999999999</v>
      </c>
      <c r="E60" s="14">
        <f t="shared" si="0"/>
        <v>11.148258662933145</v>
      </c>
    </row>
    <row r="61" spans="1:5" ht="15.75" x14ac:dyDescent="0.25">
      <c r="A61" s="13" t="s">
        <v>322</v>
      </c>
      <c r="B61" s="13" t="s">
        <v>321</v>
      </c>
      <c r="C61" s="14">
        <v>1456</v>
      </c>
      <c r="D61" s="14">
        <v>580.20100000000002</v>
      </c>
      <c r="E61" s="14">
        <f t="shared" si="0"/>
        <v>39.848969780219782</v>
      </c>
    </row>
    <row r="62" spans="1:5" ht="15.75" x14ac:dyDescent="0.25">
      <c r="A62" s="13" t="s">
        <v>477</v>
      </c>
      <c r="B62" s="13" t="s">
        <v>478</v>
      </c>
      <c r="C62" s="14"/>
      <c r="D62" s="14">
        <f>D63+D64</f>
        <v>1401.673</v>
      </c>
      <c r="E62" s="14"/>
    </row>
    <row r="63" spans="1:5" ht="15.75" x14ac:dyDescent="0.25">
      <c r="A63" s="13" t="s">
        <v>479</v>
      </c>
      <c r="B63" s="13" t="s">
        <v>480</v>
      </c>
      <c r="C63" s="14"/>
      <c r="D63" s="14">
        <v>-26.774999999999999</v>
      </c>
      <c r="E63" s="14"/>
    </row>
    <row r="64" spans="1:5" ht="15.75" x14ac:dyDescent="0.25">
      <c r="A64" s="13" t="s">
        <v>481</v>
      </c>
      <c r="B64" s="13" t="s">
        <v>482</v>
      </c>
      <c r="C64" s="14"/>
      <c r="D64" s="14">
        <v>1428.4480000000001</v>
      </c>
      <c r="E64" s="14"/>
    </row>
    <row r="65" spans="1:5" ht="15.75" x14ac:dyDescent="0.25">
      <c r="A65" s="11" t="s">
        <v>4</v>
      </c>
      <c r="B65" s="11" t="s">
        <v>5</v>
      </c>
      <c r="C65" s="25">
        <f>C66+C269+C272+C278+C280+C319</f>
        <v>42192278.109999999</v>
      </c>
      <c r="D65" s="25">
        <f>D66+D269+D272+D278+D280+D319</f>
        <v>28096555.3409</v>
      </c>
      <c r="E65" s="12">
        <f t="shared" si="0"/>
        <v>66.591700186581846</v>
      </c>
    </row>
    <row r="66" spans="1:5" ht="47.25" x14ac:dyDescent="0.25">
      <c r="A66" s="11" t="s">
        <v>6</v>
      </c>
      <c r="B66" s="11" t="s">
        <v>7</v>
      </c>
      <c r="C66" s="25">
        <f>C67+C74+C194+C227</f>
        <v>41106215.210000001</v>
      </c>
      <c r="D66" s="25">
        <f>D67+D74+D194+D227</f>
        <v>27145492.952159997</v>
      </c>
      <c r="E66" s="12">
        <f t="shared" si="0"/>
        <v>66.037441816234761</v>
      </c>
    </row>
    <row r="67" spans="1:5" ht="31.5" x14ac:dyDescent="0.25">
      <c r="A67" s="11" t="s">
        <v>50</v>
      </c>
      <c r="B67" s="11" t="s">
        <v>22</v>
      </c>
      <c r="C67" s="12">
        <f>C68+C70+C72</f>
        <v>15276082.6</v>
      </c>
      <c r="D67" s="12">
        <f>D68+D70+D72</f>
        <v>11457063</v>
      </c>
      <c r="E67" s="12">
        <f t="shared" si="0"/>
        <v>75.000006873489937</v>
      </c>
    </row>
    <row r="68" spans="1:5" ht="15.75" x14ac:dyDescent="0.25">
      <c r="A68" s="13" t="s">
        <v>51</v>
      </c>
      <c r="B68" s="13" t="s">
        <v>8</v>
      </c>
      <c r="C68" s="14">
        <f>C69</f>
        <v>13925060.6</v>
      </c>
      <c r="D68" s="14">
        <f>D69</f>
        <v>10443798</v>
      </c>
      <c r="E68" s="14">
        <f t="shared" si="0"/>
        <v>75.0000183123081</v>
      </c>
    </row>
    <row r="69" spans="1:5" ht="31.5" x14ac:dyDescent="0.25">
      <c r="A69" s="13" t="s">
        <v>52</v>
      </c>
      <c r="B69" s="13" t="s">
        <v>9</v>
      </c>
      <c r="C69" s="14">
        <v>13925060.6</v>
      </c>
      <c r="D69" s="14">
        <v>10443798</v>
      </c>
      <c r="E69" s="14">
        <f t="shared" si="0"/>
        <v>75.0000183123081</v>
      </c>
    </row>
    <row r="70" spans="1:5" ht="47.25" x14ac:dyDescent="0.25">
      <c r="A70" s="13" t="s">
        <v>127</v>
      </c>
      <c r="B70" s="13" t="s">
        <v>126</v>
      </c>
      <c r="C70" s="14">
        <f>C71</f>
        <v>1270130</v>
      </c>
      <c r="D70" s="14">
        <f>D71</f>
        <v>952596</v>
      </c>
      <c r="E70" s="14">
        <f t="shared" si="0"/>
        <v>74.999881901852561</v>
      </c>
    </row>
    <row r="71" spans="1:5" ht="63" x14ac:dyDescent="0.25">
      <c r="A71" s="13" t="s">
        <v>123</v>
      </c>
      <c r="B71" s="13" t="s">
        <v>122</v>
      </c>
      <c r="C71" s="14">
        <v>1270130</v>
      </c>
      <c r="D71" s="14">
        <v>952596</v>
      </c>
      <c r="E71" s="14">
        <f t="shared" si="0"/>
        <v>74.999881901852561</v>
      </c>
    </row>
    <row r="72" spans="1:5" ht="47.25" x14ac:dyDescent="0.25">
      <c r="A72" s="13" t="s">
        <v>53</v>
      </c>
      <c r="B72" s="13" t="s">
        <v>24</v>
      </c>
      <c r="C72" s="14">
        <f>C73</f>
        <v>80892</v>
      </c>
      <c r="D72" s="14">
        <f>D73</f>
        <v>60669</v>
      </c>
      <c r="E72" s="14">
        <f t="shared" si="0"/>
        <v>75</v>
      </c>
    </row>
    <row r="73" spans="1:5" ht="47.25" x14ac:dyDescent="0.25">
      <c r="A73" s="13" t="s">
        <v>54</v>
      </c>
      <c r="B73" s="13" t="s">
        <v>25</v>
      </c>
      <c r="C73" s="14">
        <v>80892</v>
      </c>
      <c r="D73" s="14">
        <v>60669</v>
      </c>
      <c r="E73" s="14">
        <f t="shared" si="0"/>
        <v>75</v>
      </c>
    </row>
    <row r="74" spans="1:5" ht="31.5" x14ac:dyDescent="0.25">
      <c r="A74" s="11" t="s">
        <v>55</v>
      </c>
      <c r="B74" s="11" t="s">
        <v>14</v>
      </c>
      <c r="C74" s="12">
        <f>C75+C77+C79+C81+C82+C84+C85+C86+C88+C90+C92+C94+C96+C98+C100+C102+C104+C106+C108+C110+C112+C114+C116+C118+C120+C122+C124+C126+C128+C130+C131+C133+C135+C137+C139+C141+C142+C143+C145+C146+C148+C150+C152+C154+C156+C158+C160+C162+C164+C166+C168+C170+C172+C174+C175+C177+C179+C180+C182+C184+C186+C188+C190+C192</f>
        <v>17540128.800000004</v>
      </c>
      <c r="D74" s="12">
        <f>D75+D77+D79+D81+D82+D84+D85+D86+D88+D90+D92+D94+D96+D98+D100+D102+D104+D106+D108+D110+D112+D114+D116+D118+D120+D122+D124+D126+D128+D130+D131+D133+D135+D137+D139+D141+D142+D143+D145+D146+D148+D150+D152+D154+D156+D158+D160+D162+D164+D166+D168+D170+D172+D174+D175+D177+D179+D180+D182+D184+D186+D188+D190+D192</f>
        <v>9914022.615149999</v>
      </c>
      <c r="E74" s="12">
        <f t="shared" si="0"/>
        <v>56.52194877354605</v>
      </c>
    </row>
    <row r="75" spans="1:5" ht="47.25" x14ac:dyDescent="0.25">
      <c r="A75" s="13" t="s">
        <v>378</v>
      </c>
      <c r="B75" s="13" t="s">
        <v>328</v>
      </c>
      <c r="C75" s="14">
        <f>C76</f>
        <v>145446.20000000001</v>
      </c>
      <c r="D75" s="14">
        <f>D76</f>
        <v>830.62052000000006</v>
      </c>
      <c r="E75" s="14">
        <f t="shared" si="0"/>
        <v>0.57108437346592766</v>
      </c>
    </row>
    <row r="76" spans="1:5" ht="49.5" customHeight="1" x14ac:dyDescent="0.25">
      <c r="A76" s="13" t="s">
        <v>355</v>
      </c>
      <c r="B76" s="13" t="s">
        <v>329</v>
      </c>
      <c r="C76" s="14">
        <v>145446.20000000001</v>
      </c>
      <c r="D76" s="14">
        <v>830.62052000000006</v>
      </c>
      <c r="E76" s="14">
        <f t="shared" si="0"/>
        <v>0.57108437346592766</v>
      </c>
    </row>
    <row r="77" spans="1:5" ht="31.5" x14ac:dyDescent="0.25">
      <c r="A77" s="13" t="s">
        <v>163</v>
      </c>
      <c r="B77" s="13" t="s">
        <v>164</v>
      </c>
      <c r="C77" s="14">
        <f>C78</f>
        <v>4429.3999999999996</v>
      </c>
      <c r="D77" s="14"/>
      <c r="E77" s="14"/>
    </row>
    <row r="78" spans="1:5" ht="47.25" x14ac:dyDescent="0.25">
      <c r="A78" s="13" t="s">
        <v>181</v>
      </c>
      <c r="B78" s="13" t="s">
        <v>165</v>
      </c>
      <c r="C78" s="14">
        <v>4429.3999999999996</v>
      </c>
      <c r="D78" s="14"/>
      <c r="E78" s="14"/>
    </row>
    <row r="79" spans="1:5" ht="47.25" x14ac:dyDescent="0.25">
      <c r="A79" s="13" t="s">
        <v>229</v>
      </c>
      <c r="B79" s="13" t="s">
        <v>227</v>
      </c>
      <c r="C79" s="14">
        <f>C80</f>
        <v>20211</v>
      </c>
      <c r="D79" s="14">
        <f>D80</f>
        <v>7855.2661900000003</v>
      </c>
      <c r="E79" s="14">
        <f t="shared" si="0"/>
        <v>38.86629157389541</v>
      </c>
    </row>
    <row r="80" spans="1:5" ht="47.25" x14ac:dyDescent="0.25">
      <c r="A80" s="13" t="s">
        <v>239</v>
      </c>
      <c r="B80" s="13" t="s">
        <v>228</v>
      </c>
      <c r="C80" s="14">
        <v>20211</v>
      </c>
      <c r="D80" s="14">
        <v>7855.2661900000003</v>
      </c>
      <c r="E80" s="14">
        <f t="shared" si="0"/>
        <v>38.86629157389541</v>
      </c>
    </row>
    <row r="81" spans="1:5" ht="47.25" x14ac:dyDescent="0.25">
      <c r="A81" s="15" t="s">
        <v>56</v>
      </c>
      <c r="B81" s="13" t="s">
        <v>32</v>
      </c>
      <c r="C81" s="14">
        <v>650.5</v>
      </c>
      <c r="D81" s="14"/>
      <c r="E81" s="14"/>
    </row>
    <row r="82" spans="1:5" ht="63" x14ac:dyDescent="0.25">
      <c r="A82" s="13" t="s">
        <v>57</v>
      </c>
      <c r="B82" s="13" t="s">
        <v>204</v>
      </c>
      <c r="C82" s="14">
        <f>C83</f>
        <v>7195.8</v>
      </c>
      <c r="D82" s="14">
        <f>D83</f>
        <v>7193.3874800000003</v>
      </c>
      <c r="E82" s="14">
        <f t="shared" si="0"/>
        <v>99.966473220489732</v>
      </c>
    </row>
    <row r="83" spans="1:5" ht="78.75" x14ac:dyDescent="0.25">
      <c r="A83" s="13" t="s">
        <v>58</v>
      </c>
      <c r="B83" s="13" t="s">
        <v>205</v>
      </c>
      <c r="C83" s="14">
        <v>7195.8</v>
      </c>
      <c r="D83" s="14">
        <v>7193.3874800000003</v>
      </c>
      <c r="E83" s="14">
        <f t="shared" si="0"/>
        <v>99.966473220489732</v>
      </c>
    </row>
    <row r="84" spans="1:5" ht="63" x14ac:dyDescent="0.25">
      <c r="A84" s="13" t="s">
        <v>59</v>
      </c>
      <c r="B84" s="13" t="s">
        <v>17</v>
      </c>
      <c r="C84" s="14">
        <v>4560.5</v>
      </c>
      <c r="D84" s="14">
        <v>4560.5</v>
      </c>
      <c r="E84" s="14">
        <f t="shared" si="0"/>
        <v>100</v>
      </c>
    </row>
    <row r="85" spans="1:5" ht="63" x14ac:dyDescent="0.25">
      <c r="A85" s="13" t="s">
        <v>60</v>
      </c>
      <c r="B85" s="13" t="s">
        <v>148</v>
      </c>
      <c r="C85" s="14">
        <v>959400.8</v>
      </c>
      <c r="D85" s="14">
        <v>748400.83371000004</v>
      </c>
      <c r="E85" s="14">
        <f t="shared" si="0"/>
        <v>78.007109615710135</v>
      </c>
    </row>
    <row r="86" spans="1:5" ht="78.75" x14ac:dyDescent="0.25">
      <c r="A86" s="13" t="s">
        <v>61</v>
      </c>
      <c r="B86" s="13" t="s">
        <v>42</v>
      </c>
      <c r="C86" s="14">
        <f>C87</f>
        <v>1128</v>
      </c>
      <c r="D86" s="14">
        <f>D87</f>
        <v>1128</v>
      </c>
      <c r="E86" s="14">
        <f t="shared" si="0"/>
        <v>100</v>
      </c>
    </row>
    <row r="87" spans="1:5" ht="94.5" x14ac:dyDescent="0.25">
      <c r="A87" s="13" t="s">
        <v>62</v>
      </c>
      <c r="B87" s="13" t="s">
        <v>41</v>
      </c>
      <c r="C87" s="14">
        <v>1128</v>
      </c>
      <c r="D87" s="14">
        <v>1128</v>
      </c>
      <c r="E87" s="14">
        <f t="shared" ref="E87:E154" si="1">D87/C87*100</f>
        <v>100</v>
      </c>
    </row>
    <row r="88" spans="1:5" ht="47.25" x14ac:dyDescent="0.25">
      <c r="A88" s="13" t="s">
        <v>63</v>
      </c>
      <c r="B88" s="13" t="s">
        <v>199</v>
      </c>
      <c r="C88" s="14">
        <f>C89</f>
        <v>26384.9</v>
      </c>
      <c r="D88" s="14">
        <f>D89</f>
        <v>20096.71818</v>
      </c>
      <c r="E88" s="14">
        <f t="shared" si="1"/>
        <v>76.167498000750427</v>
      </c>
    </row>
    <row r="89" spans="1:5" ht="63" x14ac:dyDescent="0.25">
      <c r="A89" s="13" t="s">
        <v>64</v>
      </c>
      <c r="B89" s="13" t="s">
        <v>200</v>
      </c>
      <c r="C89" s="14">
        <v>26384.9</v>
      </c>
      <c r="D89" s="14">
        <v>20096.71818</v>
      </c>
      <c r="E89" s="14">
        <f t="shared" si="1"/>
        <v>76.167498000750427</v>
      </c>
    </row>
    <row r="90" spans="1:5" ht="63" x14ac:dyDescent="0.25">
      <c r="A90" s="13" t="s">
        <v>128</v>
      </c>
      <c r="B90" s="13" t="s">
        <v>129</v>
      </c>
      <c r="C90" s="14">
        <f>C91</f>
        <v>71603.899999999994</v>
      </c>
      <c r="D90" s="14">
        <f>D91</f>
        <v>40022.898309999997</v>
      </c>
      <c r="E90" s="14">
        <f t="shared" si="1"/>
        <v>55.89485811527026</v>
      </c>
    </row>
    <row r="91" spans="1:5" ht="78.75" x14ac:dyDescent="0.25">
      <c r="A91" s="13" t="s">
        <v>130</v>
      </c>
      <c r="B91" s="13" t="s">
        <v>120</v>
      </c>
      <c r="C91" s="14">
        <v>71603.899999999994</v>
      </c>
      <c r="D91" s="14">
        <v>40022.898309999997</v>
      </c>
      <c r="E91" s="14">
        <f t="shared" si="1"/>
        <v>55.89485811527026</v>
      </c>
    </row>
    <row r="92" spans="1:5" ht="111.75" customHeight="1" x14ac:dyDescent="0.25">
      <c r="A92" s="13" t="s">
        <v>65</v>
      </c>
      <c r="B92" s="13" t="s">
        <v>626</v>
      </c>
      <c r="C92" s="14">
        <f>C93</f>
        <v>43475</v>
      </c>
      <c r="D92" s="14">
        <f>D93</f>
        <v>23970</v>
      </c>
      <c r="E92" s="14">
        <f t="shared" si="1"/>
        <v>55.135135135135137</v>
      </c>
    </row>
    <row r="93" spans="1:5" ht="112.5" customHeight="1" x14ac:dyDescent="0.25">
      <c r="A93" s="13" t="s">
        <v>66</v>
      </c>
      <c r="B93" s="13" t="s">
        <v>426</v>
      </c>
      <c r="C93" s="14">
        <v>43475</v>
      </c>
      <c r="D93" s="14">
        <v>23970</v>
      </c>
      <c r="E93" s="14">
        <f t="shared" si="1"/>
        <v>55.135135135135137</v>
      </c>
    </row>
    <row r="94" spans="1:5" ht="31.5" x14ac:dyDescent="0.25">
      <c r="A94" s="13" t="s">
        <v>190</v>
      </c>
      <c r="B94" s="13" t="s">
        <v>188</v>
      </c>
      <c r="C94" s="14">
        <f>C95</f>
        <v>68172.2</v>
      </c>
      <c r="D94" s="14">
        <f>D95</f>
        <v>49163.23143</v>
      </c>
      <c r="E94" s="14">
        <f t="shared" si="1"/>
        <v>72.11624596243044</v>
      </c>
    </row>
    <row r="95" spans="1:5" ht="47.25" x14ac:dyDescent="0.25">
      <c r="A95" s="13" t="s">
        <v>191</v>
      </c>
      <c r="B95" s="13" t="s">
        <v>189</v>
      </c>
      <c r="C95" s="14">
        <v>68172.2</v>
      </c>
      <c r="D95" s="14">
        <v>49163.23143</v>
      </c>
      <c r="E95" s="14">
        <f t="shared" si="1"/>
        <v>72.11624596243044</v>
      </c>
    </row>
    <row r="96" spans="1:5" ht="78.75" x14ac:dyDescent="0.25">
      <c r="A96" s="13" t="s">
        <v>177</v>
      </c>
      <c r="B96" s="13" t="s">
        <v>369</v>
      </c>
      <c r="C96" s="14">
        <f>C97</f>
        <v>96289.600000000006</v>
      </c>
      <c r="D96" s="14">
        <f>D97</f>
        <v>96217.835210000005</v>
      </c>
      <c r="E96" s="14">
        <f t="shared" si="1"/>
        <v>99.925469843056774</v>
      </c>
    </row>
    <row r="97" spans="1:5" ht="78.75" x14ac:dyDescent="0.25">
      <c r="A97" s="13" t="s">
        <v>176</v>
      </c>
      <c r="B97" s="13" t="s">
        <v>370</v>
      </c>
      <c r="C97" s="14">
        <v>96289.600000000006</v>
      </c>
      <c r="D97" s="14">
        <v>96217.835210000005</v>
      </c>
      <c r="E97" s="14">
        <f t="shared" si="1"/>
        <v>99.925469843056774</v>
      </c>
    </row>
    <row r="98" spans="1:5" ht="31.5" x14ac:dyDescent="0.25">
      <c r="A98" s="13" t="s">
        <v>336</v>
      </c>
      <c r="B98" s="13" t="s">
        <v>334</v>
      </c>
      <c r="C98" s="14">
        <f>C99</f>
        <v>21229.8</v>
      </c>
      <c r="D98" s="14">
        <f>D99</f>
        <v>21134.67512</v>
      </c>
      <c r="E98" s="14">
        <f t="shared" si="1"/>
        <v>99.551927573505168</v>
      </c>
    </row>
    <row r="99" spans="1:5" ht="31.5" x14ac:dyDescent="0.25">
      <c r="A99" s="13" t="s">
        <v>337</v>
      </c>
      <c r="B99" s="13" t="s">
        <v>335</v>
      </c>
      <c r="C99" s="14">
        <v>21229.8</v>
      </c>
      <c r="D99" s="14">
        <v>21134.67512</v>
      </c>
      <c r="E99" s="14">
        <f t="shared" si="1"/>
        <v>99.551927573505168</v>
      </c>
    </row>
    <row r="100" spans="1:5" ht="63" x14ac:dyDescent="0.25">
      <c r="A100" s="13" t="s">
        <v>132</v>
      </c>
      <c r="B100" s="13" t="s">
        <v>201</v>
      </c>
      <c r="C100" s="14">
        <f>C101</f>
        <v>15740.6</v>
      </c>
      <c r="D100" s="14">
        <f>D101</f>
        <v>15710.642519999999</v>
      </c>
      <c r="E100" s="14">
        <f t="shared" si="1"/>
        <v>99.809680190081693</v>
      </c>
    </row>
    <row r="101" spans="1:5" ht="78.75" x14ac:dyDescent="0.25">
      <c r="A101" s="13" t="s">
        <v>131</v>
      </c>
      <c r="B101" s="13" t="s">
        <v>202</v>
      </c>
      <c r="C101" s="14">
        <v>15740.6</v>
      </c>
      <c r="D101" s="14">
        <v>15710.642519999999</v>
      </c>
      <c r="E101" s="14">
        <f t="shared" si="1"/>
        <v>99.809680190081693</v>
      </c>
    </row>
    <row r="102" spans="1:5" ht="31.5" x14ac:dyDescent="0.25">
      <c r="A102" s="13" t="s">
        <v>637</v>
      </c>
      <c r="B102" s="13" t="s">
        <v>639</v>
      </c>
      <c r="C102" s="14">
        <f>C103</f>
        <v>10935.3</v>
      </c>
      <c r="D102" s="14">
        <f>D103</f>
        <v>1519.6082699999999</v>
      </c>
      <c r="E102" s="14">
        <f t="shared" si="1"/>
        <v>13.896356478560259</v>
      </c>
    </row>
    <row r="103" spans="1:5" ht="31.5" x14ac:dyDescent="0.25">
      <c r="A103" s="13" t="s">
        <v>638</v>
      </c>
      <c r="B103" s="13" t="s">
        <v>640</v>
      </c>
      <c r="C103" s="14">
        <v>10935.3</v>
      </c>
      <c r="D103" s="14">
        <v>1519.6082699999999</v>
      </c>
      <c r="E103" s="14">
        <f t="shared" si="1"/>
        <v>13.896356478560259</v>
      </c>
    </row>
    <row r="104" spans="1:5" ht="31.5" x14ac:dyDescent="0.25">
      <c r="A104" s="13" t="s">
        <v>133</v>
      </c>
      <c r="B104" s="13" t="s">
        <v>134</v>
      </c>
      <c r="C104" s="14">
        <f>C105</f>
        <v>47166.5</v>
      </c>
      <c r="D104" s="14">
        <f>D105</f>
        <v>29059.720720000001</v>
      </c>
      <c r="E104" s="14">
        <f t="shared" si="1"/>
        <v>61.610933013897572</v>
      </c>
    </row>
    <row r="105" spans="1:5" ht="31.5" x14ac:dyDescent="0.25">
      <c r="A105" s="13" t="s">
        <v>135</v>
      </c>
      <c r="B105" s="13" t="s">
        <v>121</v>
      </c>
      <c r="C105" s="14">
        <v>47166.5</v>
      </c>
      <c r="D105" s="14">
        <v>29059.720720000001</v>
      </c>
      <c r="E105" s="14">
        <f t="shared" si="1"/>
        <v>61.610933013897572</v>
      </c>
    </row>
    <row r="106" spans="1:5" ht="47.25" x14ac:dyDescent="0.25">
      <c r="A106" s="13" t="s">
        <v>67</v>
      </c>
      <c r="B106" s="13" t="s">
        <v>48</v>
      </c>
      <c r="C106" s="14">
        <f>C107</f>
        <v>11799.2</v>
      </c>
      <c r="D106" s="14">
        <f>D107</f>
        <v>7722.1933499999996</v>
      </c>
      <c r="E106" s="14">
        <f t="shared" si="1"/>
        <v>65.446753593463953</v>
      </c>
    </row>
    <row r="107" spans="1:5" ht="47.25" x14ac:dyDescent="0.25">
      <c r="A107" s="13" t="s">
        <v>68</v>
      </c>
      <c r="B107" s="13" t="s">
        <v>49</v>
      </c>
      <c r="C107" s="14">
        <v>11799.2</v>
      </c>
      <c r="D107" s="14">
        <v>7722.1933499999996</v>
      </c>
      <c r="E107" s="14">
        <f t="shared" si="1"/>
        <v>65.446753593463953</v>
      </c>
    </row>
    <row r="108" spans="1:5" ht="47.25" x14ac:dyDescent="0.25">
      <c r="A108" s="13" t="s">
        <v>136</v>
      </c>
      <c r="B108" s="13" t="s">
        <v>344</v>
      </c>
      <c r="C108" s="14">
        <f>C109</f>
        <v>101987.9</v>
      </c>
      <c r="D108" s="14">
        <f>D109</f>
        <v>101887.05398</v>
      </c>
      <c r="E108" s="14">
        <f t="shared" si="1"/>
        <v>99.901119623014097</v>
      </c>
    </row>
    <row r="109" spans="1:5" ht="63" x14ac:dyDescent="0.25">
      <c r="A109" s="13" t="s">
        <v>124</v>
      </c>
      <c r="B109" s="13" t="s">
        <v>427</v>
      </c>
      <c r="C109" s="14">
        <v>101987.9</v>
      </c>
      <c r="D109" s="14">
        <v>101887.05398</v>
      </c>
      <c r="E109" s="14">
        <f t="shared" si="1"/>
        <v>99.901119623014097</v>
      </c>
    </row>
    <row r="110" spans="1:5" ht="31.5" x14ac:dyDescent="0.25">
      <c r="A110" s="13" t="s">
        <v>182</v>
      </c>
      <c r="B110" s="13" t="s">
        <v>327</v>
      </c>
      <c r="C110" s="14">
        <f>C111</f>
        <v>17269.099999999999</v>
      </c>
      <c r="D110" s="14">
        <f>D111</f>
        <v>17269.085129999999</v>
      </c>
      <c r="E110" s="14">
        <f t="shared" si="1"/>
        <v>99.999913892443743</v>
      </c>
    </row>
    <row r="111" spans="1:5" ht="31.5" x14ac:dyDescent="0.25">
      <c r="A111" s="13" t="s">
        <v>178</v>
      </c>
      <c r="B111" s="13" t="s">
        <v>326</v>
      </c>
      <c r="C111" s="14">
        <v>17269.099999999999</v>
      </c>
      <c r="D111" s="14">
        <v>17269.085129999999</v>
      </c>
      <c r="E111" s="14">
        <f t="shared" si="1"/>
        <v>99.999913892443743</v>
      </c>
    </row>
    <row r="112" spans="1:5" ht="31.5" x14ac:dyDescent="0.25">
      <c r="A112" s="13" t="s">
        <v>69</v>
      </c>
      <c r="B112" s="13" t="s">
        <v>47</v>
      </c>
      <c r="C112" s="14">
        <f>C113</f>
        <v>22903.9</v>
      </c>
      <c r="D112" s="14">
        <f>D113</f>
        <v>8129.4839000000002</v>
      </c>
      <c r="E112" s="14">
        <f t="shared" si="1"/>
        <v>35.493884884233687</v>
      </c>
    </row>
    <row r="113" spans="1:5" ht="47.25" x14ac:dyDescent="0.25">
      <c r="A113" s="13" t="s">
        <v>125</v>
      </c>
      <c r="B113" s="13" t="s">
        <v>137</v>
      </c>
      <c r="C113" s="14">
        <v>22903.9</v>
      </c>
      <c r="D113" s="14">
        <v>8129.4839000000002</v>
      </c>
      <c r="E113" s="14">
        <f t="shared" si="1"/>
        <v>35.493884884233687</v>
      </c>
    </row>
    <row r="114" spans="1:5" ht="47.25" x14ac:dyDescent="0.25">
      <c r="A114" s="13" t="s">
        <v>183</v>
      </c>
      <c r="B114" s="13" t="s">
        <v>232</v>
      </c>
      <c r="C114" s="14">
        <f>C115</f>
        <v>7491.3</v>
      </c>
      <c r="D114" s="14">
        <f>D115</f>
        <v>6519.1515900000004</v>
      </c>
      <c r="E114" s="14">
        <f t="shared" si="1"/>
        <v>87.022967842697525</v>
      </c>
    </row>
    <row r="115" spans="1:5" ht="63" x14ac:dyDescent="0.25">
      <c r="A115" s="13" t="s">
        <v>379</v>
      </c>
      <c r="B115" s="13" t="s">
        <v>233</v>
      </c>
      <c r="C115" s="14">
        <v>7491.3</v>
      </c>
      <c r="D115" s="14">
        <v>6519.1515900000004</v>
      </c>
      <c r="E115" s="14">
        <f t="shared" si="1"/>
        <v>87.022967842697525</v>
      </c>
    </row>
    <row r="116" spans="1:5" ht="63" x14ac:dyDescent="0.25">
      <c r="A116" s="13" t="s">
        <v>641</v>
      </c>
      <c r="B116" s="13" t="s">
        <v>643</v>
      </c>
      <c r="C116" s="14">
        <f>C117</f>
        <v>37148.199999999997</v>
      </c>
      <c r="D116" s="14">
        <f>D117</f>
        <v>28556.561229999999</v>
      </c>
      <c r="E116" s="14">
        <f t="shared" si="1"/>
        <v>76.87199172503648</v>
      </c>
    </row>
    <row r="117" spans="1:5" ht="78.75" x14ac:dyDescent="0.25">
      <c r="A117" s="13" t="s">
        <v>642</v>
      </c>
      <c r="B117" s="13" t="s">
        <v>671</v>
      </c>
      <c r="C117" s="14">
        <v>37148.199999999997</v>
      </c>
      <c r="D117" s="14">
        <v>28556.561229999999</v>
      </c>
      <c r="E117" s="14">
        <f t="shared" si="1"/>
        <v>76.87199172503648</v>
      </c>
    </row>
    <row r="118" spans="1:5" ht="47.25" x14ac:dyDescent="0.25">
      <c r="A118" s="13" t="s">
        <v>351</v>
      </c>
      <c r="B118" s="13" t="s">
        <v>352</v>
      </c>
      <c r="C118" s="14">
        <f>C119</f>
        <v>85970.2</v>
      </c>
      <c r="D118" s="14">
        <f>D119</f>
        <v>45688.285770000002</v>
      </c>
      <c r="E118" s="14">
        <f t="shared" si="1"/>
        <v>53.144328813937861</v>
      </c>
    </row>
    <row r="119" spans="1:5" ht="63" x14ac:dyDescent="0.25">
      <c r="A119" s="13" t="s">
        <v>353</v>
      </c>
      <c r="B119" s="13" t="s">
        <v>354</v>
      </c>
      <c r="C119" s="14">
        <v>85970.2</v>
      </c>
      <c r="D119" s="14">
        <v>45688.285770000002</v>
      </c>
      <c r="E119" s="14">
        <f t="shared" si="1"/>
        <v>53.144328813937861</v>
      </c>
    </row>
    <row r="120" spans="1:5" ht="31.5" x14ac:dyDescent="0.25">
      <c r="A120" s="13" t="s">
        <v>380</v>
      </c>
      <c r="B120" s="13" t="s">
        <v>367</v>
      </c>
      <c r="C120" s="14">
        <f>C121</f>
        <v>262785</v>
      </c>
      <c r="D120" s="14">
        <f>D121</f>
        <v>31066.322059999999</v>
      </c>
      <c r="E120" s="14">
        <f t="shared" si="1"/>
        <v>11.821954091748006</v>
      </c>
    </row>
    <row r="121" spans="1:5" ht="47.25" x14ac:dyDescent="0.25">
      <c r="A121" s="13" t="s">
        <v>381</v>
      </c>
      <c r="B121" s="13" t="s">
        <v>368</v>
      </c>
      <c r="C121" s="14">
        <v>262785</v>
      </c>
      <c r="D121" s="14">
        <v>31066.322059999999</v>
      </c>
      <c r="E121" s="14">
        <f t="shared" si="1"/>
        <v>11.821954091748006</v>
      </c>
    </row>
    <row r="122" spans="1:5" ht="63" x14ac:dyDescent="0.25">
      <c r="A122" s="13" t="s">
        <v>644</v>
      </c>
      <c r="B122" s="13" t="s">
        <v>646</v>
      </c>
      <c r="C122" s="14">
        <f>C123</f>
        <v>31598.5</v>
      </c>
      <c r="D122" s="14">
        <f>D123</f>
        <v>31292.062890000001</v>
      </c>
      <c r="E122" s="14">
        <f t="shared" si="1"/>
        <v>99.03021627608905</v>
      </c>
    </row>
    <row r="123" spans="1:5" ht="78.75" x14ac:dyDescent="0.25">
      <c r="A123" s="13" t="s">
        <v>645</v>
      </c>
      <c r="B123" s="13" t="s">
        <v>647</v>
      </c>
      <c r="C123" s="14">
        <v>31598.5</v>
      </c>
      <c r="D123" s="14">
        <v>31292.062890000001</v>
      </c>
      <c r="E123" s="14">
        <f t="shared" si="1"/>
        <v>99.03021627608905</v>
      </c>
    </row>
    <row r="124" spans="1:5" ht="78.75" x14ac:dyDescent="0.25">
      <c r="A124" s="13" t="s">
        <v>382</v>
      </c>
      <c r="B124" s="13" t="s">
        <v>398</v>
      </c>
      <c r="C124" s="14">
        <f>C125</f>
        <v>7520</v>
      </c>
      <c r="D124" s="14">
        <f>D125</f>
        <v>7520</v>
      </c>
      <c r="E124" s="14">
        <f t="shared" si="1"/>
        <v>100</v>
      </c>
    </row>
    <row r="125" spans="1:5" ht="94.5" x14ac:dyDescent="0.25">
      <c r="A125" s="13" t="s">
        <v>392</v>
      </c>
      <c r="B125" s="13" t="s">
        <v>399</v>
      </c>
      <c r="C125" s="14">
        <v>7520</v>
      </c>
      <c r="D125" s="14">
        <v>7520</v>
      </c>
      <c r="E125" s="14">
        <f t="shared" si="1"/>
        <v>100</v>
      </c>
    </row>
    <row r="126" spans="1:5" ht="31.5" x14ac:dyDescent="0.25">
      <c r="A126" s="13" t="s">
        <v>237</v>
      </c>
      <c r="B126" s="13" t="s">
        <v>236</v>
      </c>
      <c r="C126" s="14">
        <f>C127</f>
        <v>4950</v>
      </c>
      <c r="D126" s="14">
        <f>D127</f>
        <v>4950</v>
      </c>
      <c r="E126" s="14">
        <f t="shared" si="1"/>
        <v>100</v>
      </c>
    </row>
    <row r="127" spans="1:5" ht="31.5" x14ac:dyDescent="0.25">
      <c r="A127" s="13" t="s">
        <v>244</v>
      </c>
      <c r="B127" s="13" t="s">
        <v>238</v>
      </c>
      <c r="C127" s="14">
        <v>4950</v>
      </c>
      <c r="D127" s="14">
        <v>4950</v>
      </c>
      <c r="E127" s="14">
        <f t="shared" si="1"/>
        <v>100</v>
      </c>
    </row>
    <row r="128" spans="1:5" ht="78.75" x14ac:dyDescent="0.25">
      <c r="A128" s="13" t="s">
        <v>383</v>
      </c>
      <c r="B128" s="13" t="s">
        <v>438</v>
      </c>
      <c r="C128" s="14">
        <f>C129</f>
        <v>8621.7000000000007</v>
      </c>
      <c r="D128" s="14">
        <f>D129</f>
        <v>1103.9363800000001</v>
      </c>
      <c r="E128" s="14">
        <f t="shared" si="1"/>
        <v>12.804161360288575</v>
      </c>
    </row>
    <row r="129" spans="1:5" ht="78.75" x14ac:dyDescent="0.25">
      <c r="A129" s="13" t="s">
        <v>384</v>
      </c>
      <c r="B129" s="13" t="s">
        <v>437</v>
      </c>
      <c r="C129" s="14">
        <v>8621.7000000000007</v>
      </c>
      <c r="D129" s="14">
        <v>1103.9363800000001</v>
      </c>
      <c r="E129" s="14">
        <f t="shared" si="1"/>
        <v>12.804161360288575</v>
      </c>
    </row>
    <row r="130" spans="1:5" ht="47.25" x14ac:dyDescent="0.25">
      <c r="A130" s="13" t="s">
        <v>210</v>
      </c>
      <c r="B130" s="13" t="s">
        <v>209</v>
      </c>
      <c r="C130" s="14">
        <v>3430001.8</v>
      </c>
      <c r="D130" s="14">
        <v>2559820.1311300001</v>
      </c>
      <c r="E130" s="14">
        <f t="shared" ref="E130" si="2">D130/C130*100</f>
        <v>74.630285358159298</v>
      </c>
    </row>
    <row r="131" spans="1:5" ht="63" x14ac:dyDescent="0.25">
      <c r="A131" s="13" t="s">
        <v>216</v>
      </c>
      <c r="B131" s="13" t="s">
        <v>215</v>
      </c>
      <c r="C131" s="14">
        <f>C132</f>
        <v>601455.19999999995</v>
      </c>
      <c r="D131" s="14">
        <f>D132</f>
        <v>349267.35642000003</v>
      </c>
      <c r="E131" s="14">
        <f t="shared" si="1"/>
        <v>58.070386027088972</v>
      </c>
    </row>
    <row r="132" spans="1:5" ht="63" x14ac:dyDescent="0.25">
      <c r="A132" s="13" t="s">
        <v>217</v>
      </c>
      <c r="B132" s="13" t="s">
        <v>218</v>
      </c>
      <c r="C132" s="14">
        <v>601455.19999999995</v>
      </c>
      <c r="D132" s="14">
        <v>349267.35642000003</v>
      </c>
      <c r="E132" s="14">
        <f t="shared" si="1"/>
        <v>58.070386027088972</v>
      </c>
    </row>
    <row r="133" spans="1:5" ht="47.25" x14ac:dyDescent="0.25">
      <c r="A133" s="15" t="s">
        <v>358</v>
      </c>
      <c r="B133" s="15" t="s">
        <v>359</v>
      </c>
      <c r="C133" s="14">
        <f>C134</f>
        <v>5618824</v>
      </c>
      <c r="D133" s="14">
        <f>D134</f>
        <v>1437771.7877700001</v>
      </c>
      <c r="E133" s="14">
        <f t="shared" si="1"/>
        <v>25.588482354492687</v>
      </c>
    </row>
    <row r="134" spans="1:5" ht="63" x14ac:dyDescent="0.25">
      <c r="A134" s="15" t="s">
        <v>360</v>
      </c>
      <c r="B134" s="15" t="s">
        <v>361</v>
      </c>
      <c r="C134" s="14">
        <v>5618824</v>
      </c>
      <c r="D134" s="14">
        <v>1437771.7877700001</v>
      </c>
      <c r="E134" s="14">
        <f t="shared" si="1"/>
        <v>25.588482354492687</v>
      </c>
    </row>
    <row r="135" spans="1:5" ht="47.25" x14ac:dyDescent="0.25">
      <c r="A135" s="15" t="s">
        <v>389</v>
      </c>
      <c r="B135" s="15" t="s">
        <v>400</v>
      </c>
      <c r="C135" s="14">
        <f>C136</f>
        <v>61587.4</v>
      </c>
      <c r="D135" s="14">
        <f>D136</f>
        <v>61587.268499999998</v>
      </c>
      <c r="E135" s="14">
        <f t="shared" si="1"/>
        <v>99.999786482299953</v>
      </c>
    </row>
    <row r="136" spans="1:5" ht="63" x14ac:dyDescent="0.25">
      <c r="A136" s="15" t="s">
        <v>376</v>
      </c>
      <c r="B136" s="15" t="s">
        <v>401</v>
      </c>
      <c r="C136" s="14">
        <v>61587.4</v>
      </c>
      <c r="D136" s="14">
        <v>61587.268499999998</v>
      </c>
      <c r="E136" s="14">
        <f t="shared" si="1"/>
        <v>99.999786482299953</v>
      </c>
    </row>
    <row r="137" spans="1:5" ht="31.5" x14ac:dyDescent="0.25">
      <c r="A137" s="13" t="s">
        <v>338</v>
      </c>
      <c r="B137" s="13" t="s">
        <v>402</v>
      </c>
      <c r="C137" s="14">
        <f>C138</f>
        <v>1171609.3999999999</v>
      </c>
      <c r="D137" s="14">
        <f>D138</f>
        <v>719807.25809000002</v>
      </c>
      <c r="E137" s="14">
        <f t="shared" si="1"/>
        <v>61.4374772078476</v>
      </c>
    </row>
    <row r="138" spans="1:5" ht="47.25" x14ac:dyDescent="0.25">
      <c r="A138" s="13" t="s">
        <v>333</v>
      </c>
      <c r="B138" s="13" t="s">
        <v>403</v>
      </c>
      <c r="C138" s="14">
        <v>1171609.3999999999</v>
      </c>
      <c r="D138" s="14">
        <v>719807.25809000002</v>
      </c>
      <c r="E138" s="14">
        <f t="shared" si="1"/>
        <v>61.4374772078476</v>
      </c>
    </row>
    <row r="139" spans="1:5" ht="63" x14ac:dyDescent="0.25">
      <c r="A139" s="13" t="s">
        <v>416</v>
      </c>
      <c r="B139" s="13" t="s">
        <v>428</v>
      </c>
      <c r="C139" s="14">
        <f>C140</f>
        <v>1072293.5</v>
      </c>
      <c r="D139" s="14">
        <f>D140</f>
        <v>975775.76878000004</v>
      </c>
      <c r="E139" s="14">
        <f t="shared" si="1"/>
        <v>90.998944671398277</v>
      </c>
    </row>
    <row r="140" spans="1:5" ht="63" x14ac:dyDescent="0.25">
      <c r="A140" s="13" t="s">
        <v>417</v>
      </c>
      <c r="B140" s="13" t="s">
        <v>429</v>
      </c>
      <c r="C140" s="14">
        <v>1072293.5</v>
      </c>
      <c r="D140" s="14">
        <v>975775.76878000004</v>
      </c>
      <c r="E140" s="14">
        <f t="shared" si="1"/>
        <v>90.998944671398277</v>
      </c>
    </row>
    <row r="141" spans="1:5" ht="78.75" x14ac:dyDescent="0.25">
      <c r="A141" s="13" t="s">
        <v>70</v>
      </c>
      <c r="B141" s="13" t="s">
        <v>38</v>
      </c>
      <c r="C141" s="14">
        <v>5738.5</v>
      </c>
      <c r="D141" s="14">
        <v>5545.9533600000004</v>
      </c>
      <c r="E141" s="14">
        <f t="shared" si="1"/>
        <v>96.644652086782273</v>
      </c>
    </row>
    <row r="142" spans="1:5" ht="63" x14ac:dyDescent="0.25">
      <c r="A142" s="13" t="s">
        <v>242</v>
      </c>
      <c r="B142" s="13" t="s">
        <v>241</v>
      </c>
      <c r="C142" s="14">
        <v>459330.5</v>
      </c>
      <c r="D142" s="14">
        <v>419405.41304999997</v>
      </c>
      <c r="E142" s="14">
        <f t="shared" ref="E142" si="3">D142/C142*100</f>
        <v>91.307982607294747</v>
      </c>
    </row>
    <row r="143" spans="1:5" ht="78.75" x14ac:dyDescent="0.25">
      <c r="A143" s="13" t="s">
        <v>240</v>
      </c>
      <c r="B143" s="13" t="s">
        <v>404</v>
      </c>
      <c r="C143" s="14">
        <f>C144</f>
        <v>8240.9</v>
      </c>
      <c r="D143" s="14">
        <f>D144</f>
        <v>4701.7454500000003</v>
      </c>
      <c r="E143" s="14">
        <f t="shared" si="1"/>
        <v>57.053785994248209</v>
      </c>
    </row>
    <row r="144" spans="1:5" ht="78.75" customHeight="1" x14ac:dyDescent="0.25">
      <c r="A144" s="13" t="s">
        <v>243</v>
      </c>
      <c r="B144" s="13" t="s">
        <v>405</v>
      </c>
      <c r="C144" s="14">
        <v>8240.9</v>
      </c>
      <c r="D144" s="14">
        <v>4701.7454500000003</v>
      </c>
      <c r="E144" s="14">
        <f t="shared" si="1"/>
        <v>57.053785994248209</v>
      </c>
    </row>
    <row r="145" spans="1:5" ht="50.25" customHeight="1" x14ac:dyDescent="0.25">
      <c r="A145" s="13" t="s">
        <v>71</v>
      </c>
      <c r="B145" s="13" t="s">
        <v>33</v>
      </c>
      <c r="C145" s="14">
        <v>11558</v>
      </c>
      <c r="D145" s="14">
        <v>11557.999750000001</v>
      </c>
      <c r="E145" s="14">
        <f t="shared" si="1"/>
        <v>99.99999783699603</v>
      </c>
    </row>
    <row r="146" spans="1:5" ht="47.25" x14ac:dyDescent="0.25">
      <c r="A146" s="13" t="s">
        <v>72</v>
      </c>
      <c r="B146" s="13" t="s">
        <v>37</v>
      </c>
      <c r="C146" s="14">
        <f>C147</f>
        <v>22721.3</v>
      </c>
      <c r="D146" s="14">
        <f>D147</f>
        <v>22721.3</v>
      </c>
      <c r="E146" s="14">
        <f t="shared" si="1"/>
        <v>100</v>
      </c>
    </row>
    <row r="147" spans="1:5" ht="63" x14ac:dyDescent="0.25">
      <c r="A147" s="13" t="s">
        <v>73</v>
      </c>
      <c r="B147" s="13" t="s">
        <v>36</v>
      </c>
      <c r="C147" s="14">
        <v>22721.3</v>
      </c>
      <c r="D147" s="14">
        <v>22721.3</v>
      </c>
      <c r="E147" s="14">
        <f t="shared" si="1"/>
        <v>100</v>
      </c>
    </row>
    <row r="148" spans="1:5" ht="31.5" x14ac:dyDescent="0.25">
      <c r="A148" s="13" t="s">
        <v>234</v>
      </c>
      <c r="B148" s="13" t="s">
        <v>235</v>
      </c>
      <c r="C148" s="14">
        <f>C149</f>
        <v>51370</v>
      </c>
      <c r="D148" s="14">
        <f>D149</f>
        <v>48999.694459999999</v>
      </c>
      <c r="E148" s="14">
        <f t="shared" si="1"/>
        <v>95.385817519953278</v>
      </c>
    </row>
    <row r="149" spans="1:5" ht="47.25" x14ac:dyDescent="0.25">
      <c r="A149" s="13" t="s">
        <v>195</v>
      </c>
      <c r="B149" s="13" t="s">
        <v>192</v>
      </c>
      <c r="C149" s="14">
        <v>51370</v>
      </c>
      <c r="D149" s="14">
        <v>48999.694459999999</v>
      </c>
      <c r="E149" s="14">
        <f t="shared" si="1"/>
        <v>95.385817519953278</v>
      </c>
    </row>
    <row r="150" spans="1:5" ht="50.25" customHeight="1" x14ac:dyDescent="0.25">
      <c r="A150" s="13" t="s">
        <v>390</v>
      </c>
      <c r="B150" s="13" t="s">
        <v>371</v>
      </c>
      <c r="C150" s="14">
        <f>C151</f>
        <v>11543</v>
      </c>
      <c r="D150" s="14">
        <f>D151</f>
        <v>7946.7173599999996</v>
      </c>
      <c r="E150" s="14">
        <f t="shared" si="1"/>
        <v>68.84447162782638</v>
      </c>
    </row>
    <row r="151" spans="1:5" ht="63" x14ac:dyDescent="0.25">
      <c r="A151" s="13" t="s">
        <v>391</v>
      </c>
      <c r="B151" s="13" t="s">
        <v>372</v>
      </c>
      <c r="C151" s="14">
        <v>11543</v>
      </c>
      <c r="D151" s="14">
        <v>7946.7173599999996</v>
      </c>
      <c r="E151" s="14">
        <f t="shared" si="1"/>
        <v>68.84447162782638</v>
      </c>
    </row>
    <row r="152" spans="1:5" ht="31.5" x14ac:dyDescent="0.25">
      <c r="A152" s="13" t="s">
        <v>74</v>
      </c>
      <c r="B152" s="13" t="s">
        <v>40</v>
      </c>
      <c r="C152" s="14">
        <f>C153</f>
        <v>24810.1</v>
      </c>
      <c r="D152" s="14">
        <f>D153</f>
        <v>21284.547340000001</v>
      </c>
      <c r="E152" s="14">
        <f t="shared" si="1"/>
        <v>85.789849053409711</v>
      </c>
    </row>
    <row r="153" spans="1:5" ht="47.25" x14ac:dyDescent="0.25">
      <c r="A153" s="13" t="s">
        <v>75</v>
      </c>
      <c r="B153" s="13" t="s">
        <v>39</v>
      </c>
      <c r="C153" s="14">
        <v>24810.1</v>
      </c>
      <c r="D153" s="14">
        <v>21284.547340000001</v>
      </c>
      <c r="E153" s="14">
        <f t="shared" si="1"/>
        <v>85.789849053409711</v>
      </c>
    </row>
    <row r="154" spans="1:5" ht="47.25" x14ac:dyDescent="0.25">
      <c r="A154" s="13" t="s">
        <v>184</v>
      </c>
      <c r="B154" s="13" t="s">
        <v>166</v>
      </c>
      <c r="C154" s="14">
        <f>C155</f>
        <v>259570.6</v>
      </c>
      <c r="D154" s="14">
        <f>D155</f>
        <v>259056.04412000001</v>
      </c>
      <c r="E154" s="14">
        <f t="shared" si="1"/>
        <v>99.801766502061483</v>
      </c>
    </row>
    <row r="155" spans="1:5" ht="63" x14ac:dyDescent="0.25">
      <c r="A155" s="13" t="s">
        <v>180</v>
      </c>
      <c r="B155" s="13" t="s">
        <v>167</v>
      </c>
      <c r="C155" s="14">
        <v>259570.6</v>
      </c>
      <c r="D155" s="14">
        <v>259056.04412000001</v>
      </c>
      <c r="E155" s="14">
        <f t="shared" ref="E155:E224" si="4">D155/C155*100</f>
        <v>99.801766502061483</v>
      </c>
    </row>
    <row r="156" spans="1:5" ht="47.25" x14ac:dyDescent="0.25">
      <c r="A156" s="13" t="s">
        <v>185</v>
      </c>
      <c r="B156" s="13" t="s">
        <v>168</v>
      </c>
      <c r="C156" s="14">
        <f>C157</f>
        <v>387199.9</v>
      </c>
      <c r="D156" s="14">
        <f>D157</f>
        <v>385842.54070000001</v>
      </c>
      <c r="E156" s="14">
        <f t="shared" si="4"/>
        <v>99.649442239008849</v>
      </c>
    </row>
    <row r="157" spans="1:5" ht="47.25" x14ac:dyDescent="0.25">
      <c r="A157" s="13" t="s">
        <v>179</v>
      </c>
      <c r="B157" s="13" t="s">
        <v>169</v>
      </c>
      <c r="C157" s="14">
        <v>387199.9</v>
      </c>
      <c r="D157" s="14">
        <v>385842.54070000001</v>
      </c>
      <c r="E157" s="14">
        <f t="shared" si="4"/>
        <v>99.649442239008849</v>
      </c>
    </row>
    <row r="158" spans="1:5" ht="47.25" x14ac:dyDescent="0.25">
      <c r="A158" s="13" t="s">
        <v>364</v>
      </c>
      <c r="B158" s="13" t="s">
        <v>362</v>
      </c>
      <c r="C158" s="14">
        <f>C159</f>
        <v>141800</v>
      </c>
      <c r="D158" s="14">
        <f>D159</f>
        <v>14459.379800000001</v>
      </c>
      <c r="E158" s="14">
        <f t="shared" si="4"/>
        <v>10.197023836389281</v>
      </c>
    </row>
    <row r="159" spans="1:5" ht="47.25" x14ac:dyDescent="0.25">
      <c r="A159" s="13" t="s">
        <v>386</v>
      </c>
      <c r="B159" s="13" t="s">
        <v>363</v>
      </c>
      <c r="C159" s="14">
        <v>141800</v>
      </c>
      <c r="D159" s="14">
        <v>14459.379800000001</v>
      </c>
      <c r="E159" s="14">
        <f t="shared" si="4"/>
        <v>10.197023836389281</v>
      </c>
    </row>
    <row r="160" spans="1:5" ht="31.5" x14ac:dyDescent="0.25">
      <c r="A160" s="13" t="s">
        <v>223</v>
      </c>
      <c r="B160" s="13" t="s">
        <v>226</v>
      </c>
      <c r="C160" s="14">
        <f>C161</f>
        <v>46340.9</v>
      </c>
      <c r="D160" s="14"/>
      <c r="E160" s="14"/>
    </row>
    <row r="161" spans="1:5" ht="31.5" x14ac:dyDescent="0.25">
      <c r="A161" s="13" t="s">
        <v>224</v>
      </c>
      <c r="B161" s="13" t="s">
        <v>225</v>
      </c>
      <c r="C161" s="14">
        <v>46340.9</v>
      </c>
      <c r="D161" s="14"/>
      <c r="E161" s="14"/>
    </row>
    <row r="162" spans="1:5" ht="31.5" x14ac:dyDescent="0.25">
      <c r="A162" s="13" t="s">
        <v>373</v>
      </c>
      <c r="B162" s="13" t="s">
        <v>406</v>
      </c>
      <c r="C162" s="14">
        <f>C163</f>
        <v>33128.800000000003</v>
      </c>
      <c r="D162" s="14">
        <f>D163</f>
        <v>25115.100699999999</v>
      </c>
      <c r="E162" s="14">
        <f t="shared" si="4"/>
        <v>75.810475175677951</v>
      </c>
    </row>
    <row r="163" spans="1:5" ht="31.5" x14ac:dyDescent="0.25">
      <c r="A163" s="13" t="s">
        <v>387</v>
      </c>
      <c r="B163" s="13" t="s">
        <v>483</v>
      </c>
      <c r="C163" s="14">
        <v>33128.800000000003</v>
      </c>
      <c r="D163" s="14">
        <v>25115.100699999999</v>
      </c>
      <c r="E163" s="14">
        <f t="shared" si="4"/>
        <v>75.810475175677951</v>
      </c>
    </row>
    <row r="164" spans="1:5" ht="47.25" x14ac:dyDescent="0.25">
      <c r="A164" s="13" t="s">
        <v>323</v>
      </c>
      <c r="B164" s="13" t="s">
        <v>230</v>
      </c>
      <c r="C164" s="14">
        <f>C165</f>
        <v>4031</v>
      </c>
      <c r="D164" s="14">
        <f>D165</f>
        <v>1605.8012100000001</v>
      </c>
      <c r="E164" s="14">
        <f t="shared" si="4"/>
        <v>39.83629893326718</v>
      </c>
    </row>
    <row r="165" spans="1:5" ht="47.25" x14ac:dyDescent="0.25">
      <c r="A165" s="13" t="s">
        <v>388</v>
      </c>
      <c r="B165" s="13" t="s">
        <v>231</v>
      </c>
      <c r="C165" s="14">
        <v>4031</v>
      </c>
      <c r="D165" s="14">
        <v>1605.8012100000001</v>
      </c>
      <c r="E165" s="14">
        <f t="shared" si="4"/>
        <v>39.83629893326718</v>
      </c>
    </row>
    <row r="166" spans="1:5" ht="31.5" x14ac:dyDescent="0.25">
      <c r="A166" s="13" t="s">
        <v>76</v>
      </c>
      <c r="B166" s="13" t="s">
        <v>34</v>
      </c>
      <c r="C166" s="14">
        <f>C167</f>
        <v>8079.1</v>
      </c>
      <c r="D166" s="14">
        <f>D167</f>
        <v>6268.5092000000004</v>
      </c>
      <c r="E166" s="14">
        <f t="shared" si="4"/>
        <v>77.589201767523605</v>
      </c>
    </row>
    <row r="167" spans="1:5" ht="47.25" x14ac:dyDescent="0.25">
      <c r="A167" s="13" t="s">
        <v>77</v>
      </c>
      <c r="B167" s="13" t="s">
        <v>35</v>
      </c>
      <c r="C167" s="14">
        <v>8079.1</v>
      </c>
      <c r="D167" s="14">
        <v>6268.5092000000004</v>
      </c>
      <c r="E167" s="14">
        <f t="shared" si="4"/>
        <v>77.589201767523605</v>
      </c>
    </row>
    <row r="168" spans="1:5" ht="15.75" x14ac:dyDescent="0.25">
      <c r="A168" s="13" t="s">
        <v>78</v>
      </c>
      <c r="B168" s="13" t="s">
        <v>197</v>
      </c>
      <c r="C168" s="14">
        <f>C169</f>
        <v>55079.8</v>
      </c>
      <c r="D168" s="14">
        <f>D169</f>
        <v>44289.389360000001</v>
      </c>
      <c r="E168" s="14">
        <f t="shared" si="4"/>
        <v>80.409495604559197</v>
      </c>
    </row>
    <row r="169" spans="1:5" ht="31.5" x14ac:dyDescent="0.25">
      <c r="A169" s="13" t="s">
        <v>79</v>
      </c>
      <c r="B169" s="13" t="s">
        <v>198</v>
      </c>
      <c r="C169" s="14">
        <v>55079.8</v>
      </c>
      <c r="D169" s="14">
        <v>44289.389360000001</v>
      </c>
      <c r="E169" s="14">
        <f t="shared" si="4"/>
        <v>80.409495604559197</v>
      </c>
    </row>
    <row r="170" spans="1:5" ht="47.25" x14ac:dyDescent="0.25">
      <c r="A170" s="13" t="s">
        <v>80</v>
      </c>
      <c r="B170" s="13" t="s">
        <v>161</v>
      </c>
      <c r="C170" s="14">
        <f>C171</f>
        <v>305613.40000000002</v>
      </c>
      <c r="D170" s="14">
        <f>D171</f>
        <v>302560.10349000001</v>
      </c>
      <c r="E170" s="14">
        <f t="shared" si="4"/>
        <v>99.000928457325486</v>
      </c>
    </row>
    <row r="171" spans="1:5" ht="47.25" x14ac:dyDescent="0.25">
      <c r="A171" s="13" t="s">
        <v>81</v>
      </c>
      <c r="B171" s="13" t="s">
        <v>162</v>
      </c>
      <c r="C171" s="14">
        <v>305613.40000000002</v>
      </c>
      <c r="D171" s="14">
        <v>302560.10349000001</v>
      </c>
      <c r="E171" s="14">
        <f t="shared" si="4"/>
        <v>99.000928457325486</v>
      </c>
    </row>
    <row r="172" spans="1:5" ht="63" x14ac:dyDescent="0.25">
      <c r="A172" s="13" t="s">
        <v>82</v>
      </c>
      <c r="B172" s="13" t="s">
        <v>366</v>
      </c>
      <c r="C172" s="14">
        <f>C173</f>
        <v>122984.7</v>
      </c>
      <c r="D172" s="14">
        <f>D173</f>
        <v>74541.3024</v>
      </c>
      <c r="E172" s="14">
        <f t="shared" si="4"/>
        <v>60.610224198619832</v>
      </c>
    </row>
    <row r="173" spans="1:5" ht="78.75" x14ac:dyDescent="0.25">
      <c r="A173" s="13" t="s">
        <v>343</v>
      </c>
      <c r="B173" s="13" t="s">
        <v>365</v>
      </c>
      <c r="C173" s="14">
        <v>122984.7</v>
      </c>
      <c r="D173" s="14">
        <v>74541.3024</v>
      </c>
      <c r="E173" s="14">
        <f t="shared" si="4"/>
        <v>60.610224198619832</v>
      </c>
    </row>
    <row r="174" spans="1:5" ht="47.25" x14ac:dyDescent="0.25">
      <c r="A174" s="13" t="s">
        <v>83</v>
      </c>
      <c r="B174" s="13" t="s">
        <v>203</v>
      </c>
      <c r="C174" s="14">
        <v>79828.5</v>
      </c>
      <c r="D174" s="14">
        <v>49696.731160000003</v>
      </c>
      <c r="E174" s="14">
        <f t="shared" si="4"/>
        <v>62.254371759459346</v>
      </c>
    </row>
    <row r="175" spans="1:5" ht="31.5" x14ac:dyDescent="0.25">
      <c r="A175" s="13" t="s">
        <v>84</v>
      </c>
      <c r="B175" s="13" t="s">
        <v>149</v>
      </c>
      <c r="C175" s="14">
        <f>C176</f>
        <v>354752.3</v>
      </c>
      <c r="D175" s="14">
        <f>D176</f>
        <v>216343.95259999999</v>
      </c>
      <c r="E175" s="14">
        <f t="shared" si="4"/>
        <v>60.984510206135376</v>
      </c>
    </row>
    <row r="176" spans="1:5" ht="47.25" x14ac:dyDescent="0.25">
      <c r="A176" s="13" t="s">
        <v>85</v>
      </c>
      <c r="B176" s="13" t="s">
        <v>150</v>
      </c>
      <c r="C176" s="14">
        <v>354752.3</v>
      </c>
      <c r="D176" s="14">
        <v>216343.95259999999</v>
      </c>
      <c r="E176" s="14">
        <f t="shared" si="4"/>
        <v>60.984510206135376</v>
      </c>
    </row>
    <row r="177" spans="1:5" ht="31.5" x14ac:dyDescent="0.25">
      <c r="A177" s="13" t="s">
        <v>173</v>
      </c>
      <c r="B177" s="13" t="s">
        <v>170</v>
      </c>
      <c r="C177" s="14">
        <f>C178</f>
        <v>16373.8</v>
      </c>
      <c r="D177" s="14">
        <f>D178</f>
        <v>15857.106669999999</v>
      </c>
      <c r="E177" s="14">
        <f t="shared" si="4"/>
        <v>96.844389634660246</v>
      </c>
    </row>
    <row r="178" spans="1:5" ht="31.5" x14ac:dyDescent="0.25">
      <c r="A178" s="13" t="s">
        <v>172</v>
      </c>
      <c r="B178" s="13" t="s">
        <v>171</v>
      </c>
      <c r="C178" s="14">
        <v>16373.8</v>
      </c>
      <c r="D178" s="14">
        <v>15857.106669999999</v>
      </c>
      <c r="E178" s="14">
        <f t="shared" si="4"/>
        <v>96.844389634660246</v>
      </c>
    </row>
    <row r="179" spans="1:5" ht="63" x14ac:dyDescent="0.25">
      <c r="A179" s="13" t="s">
        <v>187</v>
      </c>
      <c r="B179" s="13" t="s">
        <v>196</v>
      </c>
      <c r="C179" s="14">
        <v>135332.5</v>
      </c>
      <c r="D179" s="14">
        <v>19426.913339999999</v>
      </c>
      <c r="E179" s="14">
        <f t="shared" si="4"/>
        <v>14.354950466443759</v>
      </c>
    </row>
    <row r="180" spans="1:5" ht="126" x14ac:dyDescent="0.25">
      <c r="A180" s="13" t="s">
        <v>339</v>
      </c>
      <c r="B180" s="13" t="s">
        <v>628</v>
      </c>
      <c r="C180" s="14">
        <f>C181</f>
        <v>69996.100000000006</v>
      </c>
      <c r="D180" s="14"/>
      <c r="E180" s="14"/>
    </row>
    <row r="181" spans="1:5" ht="129.75" customHeight="1" x14ac:dyDescent="0.25">
      <c r="A181" s="13" t="s">
        <v>332</v>
      </c>
      <c r="B181" s="13" t="s">
        <v>425</v>
      </c>
      <c r="C181" s="14">
        <v>69996.100000000006</v>
      </c>
      <c r="D181" s="14"/>
      <c r="E181" s="14"/>
    </row>
    <row r="182" spans="1:5" ht="66.75" customHeight="1" x14ac:dyDescent="0.25">
      <c r="A182" s="13" t="s">
        <v>418</v>
      </c>
      <c r="B182" s="13" t="s">
        <v>397</v>
      </c>
      <c r="C182" s="14">
        <f>C183</f>
        <v>39168.800000000003</v>
      </c>
      <c r="D182" s="14">
        <f>D183</f>
        <v>20662.862700000001</v>
      </c>
      <c r="E182" s="14">
        <f t="shared" si="4"/>
        <v>52.753371816343616</v>
      </c>
    </row>
    <row r="183" spans="1:5" ht="78.75" x14ac:dyDescent="0.25">
      <c r="A183" s="13" t="s">
        <v>419</v>
      </c>
      <c r="B183" s="13" t="s">
        <v>430</v>
      </c>
      <c r="C183" s="14">
        <v>39168.800000000003</v>
      </c>
      <c r="D183" s="14">
        <v>20662.862700000001</v>
      </c>
      <c r="E183" s="14">
        <f t="shared" si="4"/>
        <v>52.753371816343616</v>
      </c>
    </row>
    <row r="184" spans="1:5" ht="31.5" x14ac:dyDescent="0.25">
      <c r="A184" s="13" t="s">
        <v>444</v>
      </c>
      <c r="B184" s="13" t="s">
        <v>443</v>
      </c>
      <c r="C184" s="14">
        <f>C185</f>
        <v>427393.2</v>
      </c>
      <c r="D184" s="14">
        <f>D185</f>
        <v>311117.68414000003</v>
      </c>
      <c r="E184" s="14">
        <f t="shared" si="4"/>
        <v>72.794252257640039</v>
      </c>
    </row>
    <row r="185" spans="1:5" ht="51" customHeight="1" x14ac:dyDescent="0.25">
      <c r="A185" s="13" t="s">
        <v>459</v>
      </c>
      <c r="B185" s="13" t="s">
        <v>627</v>
      </c>
      <c r="C185" s="14">
        <v>427393.2</v>
      </c>
      <c r="D185" s="14">
        <v>311117.68414000003</v>
      </c>
      <c r="E185" s="14">
        <f t="shared" si="4"/>
        <v>72.794252257640039</v>
      </c>
    </row>
    <row r="186" spans="1:5" ht="82.5" customHeight="1" x14ac:dyDescent="0.25">
      <c r="A186" s="13" t="s">
        <v>675</v>
      </c>
      <c r="B186" s="13" t="s">
        <v>677</v>
      </c>
      <c r="C186" s="14">
        <f>C187</f>
        <v>81256.899999999994</v>
      </c>
      <c r="D186" s="14">
        <f>D187</f>
        <v>20765.123070000001</v>
      </c>
      <c r="E186" s="14">
        <f t="shared" si="4"/>
        <v>25.554904346584724</v>
      </c>
    </row>
    <row r="187" spans="1:5" ht="82.5" customHeight="1" x14ac:dyDescent="0.25">
      <c r="A187" s="13" t="s">
        <v>676</v>
      </c>
      <c r="B187" s="13" t="s">
        <v>678</v>
      </c>
      <c r="C187" s="14">
        <v>81256.899999999994</v>
      </c>
      <c r="D187" s="14">
        <v>20765.123070000001</v>
      </c>
      <c r="E187" s="14">
        <f t="shared" si="4"/>
        <v>25.554904346584724</v>
      </c>
    </row>
    <row r="188" spans="1:5" ht="37.5" customHeight="1" x14ac:dyDescent="0.25">
      <c r="A188" s="13" t="s">
        <v>449</v>
      </c>
      <c r="B188" s="13" t="s">
        <v>485</v>
      </c>
      <c r="C188" s="14">
        <f>C189</f>
        <v>78000</v>
      </c>
      <c r="D188" s="14"/>
      <c r="E188" s="14"/>
    </row>
    <row r="189" spans="1:5" ht="53.25" customHeight="1" x14ac:dyDescent="0.25">
      <c r="A189" s="13" t="s">
        <v>450</v>
      </c>
      <c r="B189" s="13" t="s">
        <v>484</v>
      </c>
      <c r="C189" s="14">
        <v>78000</v>
      </c>
      <c r="D189" s="14"/>
      <c r="E189" s="14"/>
    </row>
    <row r="190" spans="1:5" ht="78.75" customHeight="1" x14ac:dyDescent="0.25">
      <c r="A190" s="13" t="s">
        <v>679</v>
      </c>
      <c r="B190" s="13" t="s">
        <v>681</v>
      </c>
      <c r="C190" s="14">
        <f>C191</f>
        <v>42285.8</v>
      </c>
      <c r="D190" s="14">
        <f>D191</f>
        <v>10271.25553</v>
      </c>
      <c r="E190" s="14">
        <f t="shared" si="4"/>
        <v>24.290082084293072</v>
      </c>
    </row>
    <row r="191" spans="1:5" ht="87" customHeight="1" x14ac:dyDescent="0.25">
      <c r="A191" s="13" t="s">
        <v>680</v>
      </c>
      <c r="B191" s="13" t="s">
        <v>701</v>
      </c>
      <c r="C191" s="14">
        <v>42285.8</v>
      </c>
      <c r="D191" s="14">
        <v>10271.25553</v>
      </c>
      <c r="E191" s="14">
        <f t="shared" si="4"/>
        <v>24.290082084293072</v>
      </c>
    </row>
    <row r="192" spans="1:5" ht="72" customHeight="1" x14ac:dyDescent="0.25">
      <c r="A192" s="13" t="s">
        <v>395</v>
      </c>
      <c r="B192" s="13" t="s">
        <v>393</v>
      </c>
      <c r="C192" s="14">
        <f>C193</f>
        <v>156764.09999999998</v>
      </c>
      <c r="D192" s="14">
        <f>D193</f>
        <v>131381.79956000001</v>
      </c>
      <c r="E192" s="14">
        <f t="shared" si="4"/>
        <v>83.808601306038838</v>
      </c>
    </row>
    <row r="193" spans="1:5" ht="75" customHeight="1" x14ac:dyDescent="0.25">
      <c r="A193" s="13" t="s">
        <v>396</v>
      </c>
      <c r="B193" s="13" t="s">
        <v>394</v>
      </c>
      <c r="C193" s="14">
        <v>156764.09999999998</v>
      </c>
      <c r="D193" s="14">
        <v>131381.79956000001</v>
      </c>
      <c r="E193" s="14">
        <f t="shared" si="4"/>
        <v>83.808601306038838</v>
      </c>
    </row>
    <row r="194" spans="1:5" ht="31.5" x14ac:dyDescent="0.25">
      <c r="A194" s="11" t="s">
        <v>86</v>
      </c>
      <c r="B194" s="11" t="s">
        <v>23</v>
      </c>
      <c r="C194" s="12">
        <f>C195+C197+C199+C200+C201+C203+C205+C207+C209+C211+C213+C214+C216+C218+C220+C222+C224+C226</f>
        <v>4192453.4000000004</v>
      </c>
      <c r="D194" s="12">
        <f>D195+D197+D199+D200+D201+D203+D205+D207+D209+D211+D213+D214+D216+D218+D220+D222+D224+D226</f>
        <v>3298854.0543200001</v>
      </c>
      <c r="E194" s="12">
        <f t="shared" si="4"/>
        <v>78.685527054874356</v>
      </c>
    </row>
    <row r="195" spans="1:5" s="3" customFormat="1" ht="47.25" x14ac:dyDescent="0.25">
      <c r="A195" s="13" t="s">
        <v>87</v>
      </c>
      <c r="B195" s="13" t="s">
        <v>407</v>
      </c>
      <c r="C195" s="14">
        <f>C196</f>
        <v>37358.800000000003</v>
      </c>
      <c r="D195" s="14">
        <f>D196</f>
        <v>24525.004280000001</v>
      </c>
      <c r="E195" s="14">
        <f t="shared" si="4"/>
        <v>65.647194984849619</v>
      </c>
    </row>
    <row r="196" spans="1:5" ht="50.25" customHeight="1" x14ac:dyDescent="0.25">
      <c r="A196" s="13" t="s">
        <v>88</v>
      </c>
      <c r="B196" s="13" t="s">
        <v>408</v>
      </c>
      <c r="C196" s="14">
        <v>37358.800000000003</v>
      </c>
      <c r="D196" s="14">
        <v>24525.004280000001</v>
      </c>
      <c r="E196" s="14">
        <f t="shared" si="4"/>
        <v>65.647194984849619</v>
      </c>
    </row>
    <row r="197" spans="1:5" ht="63" x14ac:dyDescent="0.25">
      <c r="A197" s="13" t="s">
        <v>89</v>
      </c>
      <c r="B197" s="13" t="s">
        <v>30</v>
      </c>
      <c r="C197" s="14">
        <f>C198</f>
        <v>2290.6</v>
      </c>
      <c r="D197" s="14">
        <f>D198</f>
        <v>1743.9463599999999</v>
      </c>
      <c r="E197" s="14">
        <f t="shared" si="4"/>
        <v>76.134914869466513</v>
      </c>
    </row>
    <row r="198" spans="1:5" ht="63" x14ac:dyDescent="0.25">
      <c r="A198" s="13" t="s">
        <v>90</v>
      </c>
      <c r="B198" s="13" t="s">
        <v>31</v>
      </c>
      <c r="C198" s="14">
        <v>2290.6</v>
      </c>
      <c r="D198" s="14">
        <v>1743.9463599999999</v>
      </c>
      <c r="E198" s="14">
        <f t="shared" si="4"/>
        <v>76.134914869466513</v>
      </c>
    </row>
    <row r="199" spans="1:5" ht="47.25" x14ac:dyDescent="0.25">
      <c r="A199" s="13" t="s">
        <v>91</v>
      </c>
      <c r="B199" s="13" t="s">
        <v>18</v>
      </c>
      <c r="C199" s="14">
        <v>7737.4</v>
      </c>
      <c r="D199" s="14">
        <v>1010.8</v>
      </c>
      <c r="E199" s="14">
        <f t="shared" si="4"/>
        <v>13.063819887817612</v>
      </c>
    </row>
    <row r="200" spans="1:5" ht="47.25" x14ac:dyDescent="0.25">
      <c r="A200" s="13" t="s">
        <v>92</v>
      </c>
      <c r="B200" s="13" t="s">
        <v>19</v>
      </c>
      <c r="C200" s="14">
        <v>348876.5</v>
      </c>
      <c r="D200" s="14">
        <v>213715.02308000001</v>
      </c>
      <c r="E200" s="14">
        <f t="shared" si="4"/>
        <v>61.258073581912228</v>
      </c>
    </row>
    <row r="201" spans="1:5" ht="110.25" x14ac:dyDescent="0.25">
      <c r="A201" s="13" t="s">
        <v>330</v>
      </c>
      <c r="B201" s="13" t="s">
        <v>702</v>
      </c>
      <c r="C201" s="14">
        <f>C202</f>
        <v>7646.5</v>
      </c>
      <c r="D201" s="14">
        <f>D202</f>
        <v>6085.692</v>
      </c>
      <c r="E201" s="14">
        <f t="shared" si="4"/>
        <v>79.587942195775838</v>
      </c>
    </row>
    <row r="202" spans="1:5" ht="110.25" x14ac:dyDescent="0.25">
      <c r="A202" s="13" t="s">
        <v>331</v>
      </c>
      <c r="B202" s="13" t="s">
        <v>707</v>
      </c>
      <c r="C202" s="14">
        <v>7646.5</v>
      </c>
      <c r="D202" s="14">
        <v>6085.692</v>
      </c>
      <c r="E202" s="14">
        <f t="shared" si="4"/>
        <v>79.587942195775838</v>
      </c>
    </row>
    <row r="203" spans="1:5" ht="63" x14ac:dyDescent="0.25">
      <c r="A203" s="13" t="s">
        <v>93</v>
      </c>
      <c r="B203" s="13" t="s">
        <v>703</v>
      </c>
      <c r="C203" s="14">
        <f>C204</f>
        <v>67215.5</v>
      </c>
      <c r="D203" s="14">
        <f>D204</f>
        <v>67215.5</v>
      </c>
      <c r="E203" s="14">
        <f t="shared" si="4"/>
        <v>100</v>
      </c>
    </row>
    <row r="204" spans="1:5" ht="63" x14ac:dyDescent="0.25">
      <c r="A204" s="13" t="s">
        <v>94</v>
      </c>
      <c r="B204" s="13" t="s">
        <v>704</v>
      </c>
      <c r="C204" s="14">
        <v>67215.5</v>
      </c>
      <c r="D204" s="14">
        <v>67215.5</v>
      </c>
      <c r="E204" s="14">
        <f t="shared" si="4"/>
        <v>100</v>
      </c>
    </row>
    <row r="205" spans="1:5" ht="78.75" x14ac:dyDescent="0.25">
      <c r="A205" s="13" t="s">
        <v>95</v>
      </c>
      <c r="B205" s="13" t="s">
        <v>705</v>
      </c>
      <c r="C205" s="14">
        <f>C206</f>
        <v>32825.4</v>
      </c>
      <c r="D205" s="14">
        <f t="shared" ref="D205" si="5">D206</f>
        <v>32825.4</v>
      </c>
      <c r="E205" s="14">
        <f t="shared" si="4"/>
        <v>100</v>
      </c>
    </row>
    <row r="206" spans="1:5" ht="78.75" x14ac:dyDescent="0.25">
      <c r="A206" s="13" t="s">
        <v>96</v>
      </c>
      <c r="B206" s="13" t="s">
        <v>706</v>
      </c>
      <c r="C206" s="14">
        <v>32825.4</v>
      </c>
      <c r="D206" s="14">
        <v>32825.4</v>
      </c>
      <c r="E206" s="14">
        <f t="shared" si="4"/>
        <v>100</v>
      </c>
    </row>
    <row r="207" spans="1:5" ht="63" x14ac:dyDescent="0.25">
      <c r="A207" s="13" t="s">
        <v>97</v>
      </c>
      <c r="B207" s="13" t="s">
        <v>15</v>
      </c>
      <c r="C207" s="14">
        <f>C208</f>
        <v>183997.4</v>
      </c>
      <c r="D207" s="14">
        <f>D208</f>
        <v>183983.73796</v>
      </c>
      <c r="E207" s="14">
        <f t="shared" si="4"/>
        <v>99.992574873340601</v>
      </c>
    </row>
    <row r="208" spans="1:5" ht="63.75" customHeight="1" x14ac:dyDescent="0.25">
      <c r="A208" s="13" t="s">
        <v>98</v>
      </c>
      <c r="B208" s="13" t="s">
        <v>16</v>
      </c>
      <c r="C208" s="14">
        <v>183997.4</v>
      </c>
      <c r="D208" s="14">
        <v>183983.73796</v>
      </c>
      <c r="E208" s="14">
        <f t="shared" si="4"/>
        <v>99.992574873340601</v>
      </c>
    </row>
    <row r="209" spans="1:5" ht="79.5" customHeight="1" x14ac:dyDescent="0.25">
      <c r="A209" s="13" t="s">
        <v>99</v>
      </c>
      <c r="B209" s="13" t="s">
        <v>682</v>
      </c>
      <c r="C209" s="14">
        <f>C210</f>
        <v>118.5</v>
      </c>
      <c r="D209" s="14">
        <f>D210</f>
        <v>75.811080000000004</v>
      </c>
      <c r="E209" s="14">
        <f t="shared" si="4"/>
        <v>63.975594936708866</v>
      </c>
    </row>
    <row r="210" spans="1:5" ht="94.5" x14ac:dyDescent="0.25">
      <c r="A210" s="13" t="s">
        <v>100</v>
      </c>
      <c r="B210" s="13" t="s">
        <v>462</v>
      </c>
      <c r="C210" s="14">
        <v>118.5</v>
      </c>
      <c r="D210" s="14">
        <v>75.811080000000004</v>
      </c>
      <c r="E210" s="14">
        <f t="shared" si="4"/>
        <v>63.975594936708866</v>
      </c>
    </row>
    <row r="211" spans="1:5" ht="31.5" x14ac:dyDescent="0.25">
      <c r="A211" s="13" t="s">
        <v>101</v>
      </c>
      <c r="B211" s="13" t="s">
        <v>10</v>
      </c>
      <c r="C211" s="14">
        <f>C212</f>
        <v>1065714.5</v>
      </c>
      <c r="D211" s="14">
        <f>D212</f>
        <v>847650.62043000001</v>
      </c>
      <c r="E211" s="14">
        <f t="shared" si="4"/>
        <v>79.538245977698523</v>
      </c>
    </row>
    <row r="212" spans="1:5" ht="47.25" x14ac:dyDescent="0.25">
      <c r="A212" s="13" t="s">
        <v>102</v>
      </c>
      <c r="B212" s="13" t="s">
        <v>11</v>
      </c>
      <c r="C212" s="14">
        <v>1065714.5</v>
      </c>
      <c r="D212" s="14">
        <v>847650.62043000001</v>
      </c>
      <c r="E212" s="14">
        <f t="shared" si="4"/>
        <v>79.538245977698523</v>
      </c>
    </row>
    <row r="213" spans="1:5" ht="94.5" x14ac:dyDescent="0.25">
      <c r="A213" s="13" t="s">
        <v>103</v>
      </c>
      <c r="B213" s="13" t="s">
        <v>621</v>
      </c>
      <c r="C213" s="14">
        <v>619006.9</v>
      </c>
      <c r="D213" s="14">
        <v>457016.31117</v>
      </c>
      <c r="E213" s="14">
        <f t="shared" si="4"/>
        <v>73.830568151986682</v>
      </c>
    </row>
    <row r="214" spans="1:5" ht="31.5" x14ac:dyDescent="0.25">
      <c r="A214" s="15" t="s">
        <v>414</v>
      </c>
      <c r="B214" s="15" t="s">
        <v>422</v>
      </c>
      <c r="C214" s="14">
        <f>C215</f>
        <v>100417.4</v>
      </c>
      <c r="D214" s="14">
        <f>D215</f>
        <v>92414.8</v>
      </c>
      <c r="E214" s="14">
        <f t="shared" si="4"/>
        <v>92.030664008428829</v>
      </c>
    </row>
    <row r="215" spans="1:5" ht="47.25" x14ac:dyDescent="0.25">
      <c r="A215" s="15" t="s">
        <v>415</v>
      </c>
      <c r="B215" s="15" t="s">
        <v>423</v>
      </c>
      <c r="C215" s="14">
        <v>100417.4</v>
      </c>
      <c r="D215" s="14">
        <v>92414.8</v>
      </c>
      <c r="E215" s="14">
        <f t="shared" si="4"/>
        <v>92.030664008428829</v>
      </c>
    </row>
    <row r="216" spans="1:5" ht="31.5" x14ac:dyDescent="0.25">
      <c r="A216" s="13" t="s">
        <v>140</v>
      </c>
      <c r="B216" s="13" t="s">
        <v>141</v>
      </c>
      <c r="C216" s="14">
        <f>C217</f>
        <v>31745.200000000001</v>
      </c>
      <c r="D216" s="14">
        <f>D217</f>
        <v>31745.200000000001</v>
      </c>
      <c r="E216" s="14">
        <f t="shared" si="4"/>
        <v>100</v>
      </c>
    </row>
    <row r="217" spans="1:5" ht="31.5" x14ac:dyDescent="0.25">
      <c r="A217" s="13" t="s">
        <v>142</v>
      </c>
      <c r="B217" s="13" t="s">
        <v>143</v>
      </c>
      <c r="C217" s="14">
        <v>31745.200000000001</v>
      </c>
      <c r="D217" s="14">
        <v>31745.200000000001</v>
      </c>
      <c r="E217" s="14">
        <f t="shared" si="4"/>
        <v>100</v>
      </c>
    </row>
    <row r="218" spans="1:5" ht="78.75" x14ac:dyDescent="0.25">
      <c r="A218" s="13" t="s">
        <v>144</v>
      </c>
      <c r="B218" s="13" t="s">
        <v>145</v>
      </c>
      <c r="C218" s="14">
        <f>C219</f>
        <v>6471.2</v>
      </c>
      <c r="D218" s="14">
        <f>D219</f>
        <v>5844.0069999999996</v>
      </c>
      <c r="E218" s="14">
        <f t="shared" si="4"/>
        <v>90.307933613549267</v>
      </c>
    </row>
    <row r="219" spans="1:5" ht="81" customHeight="1" x14ac:dyDescent="0.25">
      <c r="A219" s="13" t="s">
        <v>153</v>
      </c>
      <c r="B219" s="13" t="s">
        <v>146</v>
      </c>
      <c r="C219" s="14">
        <v>6471.2</v>
      </c>
      <c r="D219" s="14">
        <v>5844.0069999999996</v>
      </c>
      <c r="E219" s="14">
        <f t="shared" si="4"/>
        <v>90.307933613549267</v>
      </c>
    </row>
    <row r="220" spans="1:5" ht="96.75" customHeight="1" x14ac:dyDescent="0.25">
      <c r="A220" s="13" t="s">
        <v>104</v>
      </c>
      <c r="B220" s="13" t="s">
        <v>20</v>
      </c>
      <c r="C220" s="14">
        <f>C221</f>
        <v>339815.9</v>
      </c>
      <c r="D220" s="14">
        <f>D221</f>
        <v>334309.78564999998</v>
      </c>
      <c r="E220" s="14">
        <f t="shared" si="4"/>
        <v>98.379677245826329</v>
      </c>
    </row>
    <row r="221" spans="1:5" ht="110.25" x14ac:dyDescent="0.25">
      <c r="A221" s="13" t="s">
        <v>105</v>
      </c>
      <c r="B221" s="13" t="s">
        <v>21</v>
      </c>
      <c r="C221" s="14">
        <v>339815.9</v>
      </c>
      <c r="D221" s="14">
        <v>334309.78564999998</v>
      </c>
      <c r="E221" s="14">
        <f t="shared" si="4"/>
        <v>98.379677245826329</v>
      </c>
    </row>
    <row r="222" spans="1:5" ht="31.5" x14ac:dyDescent="0.25">
      <c r="A222" s="13" t="s">
        <v>648</v>
      </c>
      <c r="B222" s="13" t="s">
        <v>650</v>
      </c>
      <c r="C222" s="14">
        <f>C223</f>
        <v>21</v>
      </c>
      <c r="D222" s="14">
        <f>D223</f>
        <v>21</v>
      </c>
      <c r="E222" s="14">
        <f t="shared" si="4"/>
        <v>100</v>
      </c>
    </row>
    <row r="223" spans="1:5" ht="31.5" x14ac:dyDescent="0.25">
      <c r="A223" s="13" t="s">
        <v>649</v>
      </c>
      <c r="B223" s="13" t="s">
        <v>651</v>
      </c>
      <c r="C223" s="14">
        <v>21</v>
      </c>
      <c r="D223" s="14">
        <v>21</v>
      </c>
      <c r="E223" s="14">
        <f t="shared" si="4"/>
        <v>100</v>
      </c>
    </row>
    <row r="224" spans="1:5" ht="31.5" x14ac:dyDescent="0.25">
      <c r="A224" s="13" t="s">
        <v>106</v>
      </c>
      <c r="B224" s="13" t="s">
        <v>159</v>
      </c>
      <c r="C224" s="14">
        <f>C225</f>
        <v>1239201.6000000001</v>
      </c>
      <c r="D224" s="14">
        <f>D225</f>
        <v>930943.95316999999</v>
      </c>
      <c r="E224" s="14">
        <f t="shared" si="4"/>
        <v>75.124495737416737</v>
      </c>
    </row>
    <row r="225" spans="1:5" ht="47.25" x14ac:dyDescent="0.25">
      <c r="A225" s="13" t="s">
        <v>107</v>
      </c>
      <c r="B225" s="13" t="s">
        <v>160</v>
      </c>
      <c r="C225" s="14">
        <v>1239201.6000000001</v>
      </c>
      <c r="D225" s="14">
        <v>930943.95316999999</v>
      </c>
      <c r="E225" s="14">
        <f t="shared" ref="E225:E372" si="6">D225/C225*100</f>
        <v>75.124495737416737</v>
      </c>
    </row>
    <row r="226" spans="1:5" ht="31.5" x14ac:dyDescent="0.25">
      <c r="A226" s="13" t="s">
        <v>108</v>
      </c>
      <c r="B226" s="13" t="s">
        <v>29</v>
      </c>
      <c r="C226" s="14">
        <v>101993.1</v>
      </c>
      <c r="D226" s="14">
        <v>67727.462140000003</v>
      </c>
      <c r="E226" s="14">
        <f t="shared" si="6"/>
        <v>66.403964719181985</v>
      </c>
    </row>
    <row r="227" spans="1:5" ht="15.75" x14ac:dyDescent="0.25">
      <c r="A227" s="11" t="s">
        <v>109</v>
      </c>
      <c r="B227" s="11" t="s">
        <v>12</v>
      </c>
      <c r="C227" s="25">
        <f>C228+C229+C230+C232+C233+C235+C236+C238+C240+C242+C243+C245+C247+C249+C251+C253+C255+C257+C259+C261+C263+C264</f>
        <v>4097550.4099999997</v>
      </c>
      <c r="D227" s="25">
        <f>D228+D229+D230+D232+D233+D235+D236+D238+D240+D242+D243+D245+D247+D249+D251+D253+D255+D257+D259+D261+D263+D264</f>
        <v>2475553.2826899998</v>
      </c>
      <c r="E227" s="12">
        <f t="shared" si="6"/>
        <v>60.415444228543372</v>
      </c>
    </row>
    <row r="228" spans="1:5" s="3" customFormat="1" ht="63" x14ac:dyDescent="0.25">
      <c r="A228" s="13" t="s">
        <v>110</v>
      </c>
      <c r="B228" s="13" t="s">
        <v>26</v>
      </c>
      <c r="C228" s="14">
        <v>20040</v>
      </c>
      <c r="D228" s="14">
        <v>13112.817849999999</v>
      </c>
      <c r="E228" s="14">
        <f t="shared" si="6"/>
        <v>65.433222804391207</v>
      </c>
    </row>
    <row r="229" spans="1:5" ht="63" x14ac:dyDescent="0.25">
      <c r="A229" s="13" t="s">
        <v>111</v>
      </c>
      <c r="B229" s="13" t="s">
        <v>431</v>
      </c>
      <c r="C229" s="14">
        <v>6456.1</v>
      </c>
      <c r="D229" s="14">
        <v>4043.6293999999998</v>
      </c>
      <c r="E229" s="14">
        <f t="shared" si="6"/>
        <v>62.632694660863365</v>
      </c>
    </row>
    <row r="230" spans="1:5" ht="47.25" x14ac:dyDescent="0.25">
      <c r="A230" s="13" t="s">
        <v>112</v>
      </c>
      <c r="B230" s="13" t="s">
        <v>27</v>
      </c>
      <c r="C230" s="14">
        <f>C231</f>
        <v>119508</v>
      </c>
      <c r="D230" s="14">
        <f>D231</f>
        <v>118167.83378</v>
      </c>
      <c r="E230" s="14">
        <f t="shared" si="6"/>
        <v>98.878597064631663</v>
      </c>
    </row>
    <row r="231" spans="1:5" ht="47.25" x14ac:dyDescent="0.25">
      <c r="A231" s="13" t="s">
        <v>113</v>
      </c>
      <c r="B231" s="13" t="s">
        <v>28</v>
      </c>
      <c r="C231" s="14">
        <v>119508</v>
      </c>
      <c r="D231" s="14">
        <v>118167.83378</v>
      </c>
      <c r="E231" s="14">
        <f t="shared" si="6"/>
        <v>98.878597064631663</v>
      </c>
    </row>
    <row r="232" spans="1:5" ht="63" x14ac:dyDescent="0.25">
      <c r="A232" s="13" t="s">
        <v>114</v>
      </c>
      <c r="B232" s="13" t="s">
        <v>186</v>
      </c>
      <c r="C232" s="14">
        <v>275307.3</v>
      </c>
      <c r="D232" s="14">
        <v>83479.520000000004</v>
      </c>
      <c r="E232" s="14">
        <f t="shared" si="6"/>
        <v>30.322305293030738</v>
      </c>
    </row>
    <row r="233" spans="1:5" ht="47.25" x14ac:dyDescent="0.25">
      <c r="A233" s="13" t="s">
        <v>115</v>
      </c>
      <c r="B233" s="13" t="s">
        <v>45</v>
      </c>
      <c r="C233" s="14">
        <f>C234</f>
        <v>175910.5</v>
      </c>
      <c r="D233" s="14">
        <f>D234</f>
        <v>169135</v>
      </c>
      <c r="E233" s="14">
        <f t="shared" si="6"/>
        <v>96.14832542685059</v>
      </c>
    </row>
    <row r="234" spans="1:5" ht="63" x14ac:dyDescent="0.25">
      <c r="A234" s="13" t="s">
        <v>116</v>
      </c>
      <c r="B234" s="13" t="s">
        <v>46</v>
      </c>
      <c r="C234" s="14">
        <v>175910.5</v>
      </c>
      <c r="D234" s="14">
        <v>169135</v>
      </c>
      <c r="E234" s="14">
        <f t="shared" si="6"/>
        <v>96.14832542685059</v>
      </c>
    </row>
    <row r="235" spans="1:5" ht="63" x14ac:dyDescent="0.25">
      <c r="A235" s="13" t="s">
        <v>487</v>
      </c>
      <c r="B235" s="13" t="s">
        <v>486</v>
      </c>
      <c r="C235" s="16">
        <v>65.209999999999994</v>
      </c>
      <c r="D235" s="16">
        <v>65.209999999999994</v>
      </c>
      <c r="E235" s="14">
        <f t="shared" si="6"/>
        <v>100</v>
      </c>
    </row>
    <row r="236" spans="1:5" ht="204.75" x14ac:dyDescent="0.25">
      <c r="A236" s="13" t="s">
        <v>147</v>
      </c>
      <c r="B236" s="13" t="s">
        <v>432</v>
      </c>
      <c r="C236" s="14">
        <f>C237</f>
        <v>3878.4</v>
      </c>
      <c r="D236" s="14">
        <f>D237</f>
        <v>3875.7543000000001</v>
      </c>
      <c r="E236" s="14">
        <f t="shared" si="6"/>
        <v>99.931783725247527</v>
      </c>
    </row>
    <row r="237" spans="1:5" ht="211.5" customHeight="1" x14ac:dyDescent="0.25">
      <c r="A237" s="13" t="s">
        <v>138</v>
      </c>
      <c r="B237" s="13" t="s">
        <v>206</v>
      </c>
      <c r="C237" s="14">
        <v>3878.4</v>
      </c>
      <c r="D237" s="14">
        <v>3875.7543000000001</v>
      </c>
      <c r="E237" s="14">
        <f t="shared" si="6"/>
        <v>99.931783725247527</v>
      </c>
    </row>
    <row r="238" spans="1:5" ht="47.25" x14ac:dyDescent="0.25">
      <c r="A238" s="13" t="s">
        <v>410</v>
      </c>
      <c r="B238" s="13" t="s">
        <v>412</v>
      </c>
      <c r="C238" s="14">
        <f>C239</f>
        <v>16023.4</v>
      </c>
      <c r="D238" s="14">
        <f>D239</f>
        <v>11949.5645</v>
      </c>
      <c r="E238" s="14">
        <f t="shared" si="6"/>
        <v>74.575711147446867</v>
      </c>
    </row>
    <row r="239" spans="1:5" ht="48" customHeight="1" x14ac:dyDescent="0.25">
      <c r="A239" s="13" t="s">
        <v>411</v>
      </c>
      <c r="B239" s="13" t="s">
        <v>413</v>
      </c>
      <c r="C239" s="14">
        <v>16023.4</v>
      </c>
      <c r="D239" s="14">
        <v>11949.5645</v>
      </c>
      <c r="E239" s="14">
        <f t="shared" si="6"/>
        <v>74.575711147446867</v>
      </c>
    </row>
    <row r="240" spans="1:5" ht="63" x14ac:dyDescent="0.25">
      <c r="A240" s="13" t="s">
        <v>213</v>
      </c>
      <c r="B240" s="13" t="s">
        <v>324</v>
      </c>
      <c r="C240" s="14">
        <f>C241</f>
        <v>628364.6</v>
      </c>
      <c r="D240" s="14">
        <f>D241</f>
        <v>432162.04541000002</v>
      </c>
      <c r="E240" s="14">
        <f t="shared" si="6"/>
        <v>68.775683004739605</v>
      </c>
    </row>
    <row r="241" spans="1:5" ht="78.75" x14ac:dyDescent="0.25">
      <c r="A241" s="13" t="s">
        <v>214</v>
      </c>
      <c r="B241" s="13" t="s">
        <v>433</v>
      </c>
      <c r="C241" s="14">
        <v>628364.6</v>
      </c>
      <c r="D241" s="14">
        <v>432162.04541000002</v>
      </c>
      <c r="E241" s="14">
        <f t="shared" si="6"/>
        <v>68.775683004739605</v>
      </c>
    </row>
    <row r="242" spans="1:5" ht="63" x14ac:dyDescent="0.25">
      <c r="A242" s="13" t="s">
        <v>424</v>
      </c>
      <c r="B242" s="13" t="s">
        <v>434</v>
      </c>
      <c r="C242" s="14">
        <v>7930.2</v>
      </c>
      <c r="D242" s="14">
        <v>5456.8409899999997</v>
      </c>
      <c r="E242" s="14">
        <f t="shared" si="6"/>
        <v>68.81088736727952</v>
      </c>
    </row>
    <row r="243" spans="1:5" ht="47.25" x14ac:dyDescent="0.25">
      <c r="A243" s="13" t="s">
        <v>377</v>
      </c>
      <c r="B243" s="13" t="s">
        <v>409</v>
      </c>
      <c r="C243" s="14">
        <f>C244</f>
        <v>167651.6</v>
      </c>
      <c r="D243" s="14">
        <f>D244</f>
        <v>167651.6</v>
      </c>
      <c r="E243" s="14">
        <f t="shared" si="6"/>
        <v>100</v>
      </c>
    </row>
    <row r="244" spans="1:5" ht="63" x14ac:dyDescent="0.25">
      <c r="A244" s="13" t="s">
        <v>385</v>
      </c>
      <c r="B244" s="13" t="s">
        <v>435</v>
      </c>
      <c r="C244" s="14">
        <v>167651.6</v>
      </c>
      <c r="D244" s="14">
        <v>167651.6</v>
      </c>
      <c r="E244" s="14">
        <f t="shared" si="6"/>
        <v>100</v>
      </c>
    </row>
    <row r="245" spans="1:5" ht="141.75" x14ac:dyDescent="0.25">
      <c r="A245" s="13" t="s">
        <v>420</v>
      </c>
      <c r="B245" s="13" t="s">
        <v>488</v>
      </c>
      <c r="C245" s="14">
        <f>C246</f>
        <v>74302.5</v>
      </c>
      <c r="D245" s="14">
        <f>D246</f>
        <v>51780.420839999999</v>
      </c>
      <c r="E245" s="14">
        <f t="shared" si="6"/>
        <v>69.688665711113345</v>
      </c>
    </row>
    <row r="246" spans="1:5" ht="141.75" x14ac:dyDescent="0.25">
      <c r="A246" s="13" t="s">
        <v>421</v>
      </c>
      <c r="B246" s="13" t="s">
        <v>436</v>
      </c>
      <c r="C246" s="14">
        <v>74302.5</v>
      </c>
      <c r="D246" s="14">
        <v>51780.420839999999</v>
      </c>
      <c r="E246" s="14">
        <f t="shared" si="6"/>
        <v>69.688665711113345</v>
      </c>
    </row>
    <row r="247" spans="1:5" ht="78.75" x14ac:dyDescent="0.25">
      <c r="A247" s="13" t="s">
        <v>207</v>
      </c>
      <c r="B247" s="13" t="s">
        <v>325</v>
      </c>
      <c r="C247" s="14">
        <f>C248</f>
        <v>122238.7</v>
      </c>
      <c r="D247" s="14"/>
      <c r="E247" s="14"/>
    </row>
    <row r="248" spans="1:5" ht="94.5" x14ac:dyDescent="0.25">
      <c r="A248" s="13" t="s">
        <v>208</v>
      </c>
      <c r="B248" s="13" t="s">
        <v>622</v>
      </c>
      <c r="C248" s="14">
        <v>122238.7</v>
      </c>
      <c r="D248" s="14"/>
      <c r="E248" s="14"/>
    </row>
    <row r="249" spans="1:5" ht="78.75" x14ac:dyDescent="0.25">
      <c r="A249" s="13" t="s">
        <v>211</v>
      </c>
      <c r="B249" s="13" t="s">
        <v>341</v>
      </c>
      <c r="C249" s="14">
        <f>C250</f>
        <v>120000</v>
      </c>
      <c r="D249" s="14">
        <f>D250</f>
        <v>115241.70157</v>
      </c>
      <c r="E249" s="14">
        <f t="shared" si="6"/>
        <v>96.034751308333327</v>
      </c>
    </row>
    <row r="250" spans="1:5" ht="78.75" x14ac:dyDescent="0.25">
      <c r="A250" s="13" t="s">
        <v>212</v>
      </c>
      <c r="B250" s="13" t="s">
        <v>342</v>
      </c>
      <c r="C250" s="14">
        <v>120000</v>
      </c>
      <c r="D250" s="14">
        <v>115241.70157</v>
      </c>
      <c r="E250" s="14">
        <f t="shared" si="6"/>
        <v>96.034751308333327</v>
      </c>
    </row>
    <row r="251" spans="1:5" ht="63" x14ac:dyDescent="0.25">
      <c r="A251" s="13" t="s">
        <v>117</v>
      </c>
      <c r="B251" s="13" t="s">
        <v>44</v>
      </c>
      <c r="C251" s="14">
        <f>C252</f>
        <v>37710</v>
      </c>
      <c r="D251" s="14">
        <f>D252</f>
        <v>32083.129250000002</v>
      </c>
      <c r="E251" s="14">
        <f t="shared" si="6"/>
        <v>85.078571333863707</v>
      </c>
    </row>
    <row r="252" spans="1:5" ht="63" x14ac:dyDescent="0.25">
      <c r="A252" s="13" t="s">
        <v>118</v>
      </c>
      <c r="B252" s="13" t="s">
        <v>43</v>
      </c>
      <c r="C252" s="14">
        <v>37710</v>
      </c>
      <c r="D252" s="14">
        <v>32083.129250000002</v>
      </c>
      <c r="E252" s="14">
        <f t="shared" si="6"/>
        <v>85.078571333863707</v>
      </c>
    </row>
    <row r="253" spans="1:5" ht="31.5" x14ac:dyDescent="0.25">
      <c r="A253" s="13" t="s">
        <v>221</v>
      </c>
      <c r="B253" s="13" t="s">
        <v>219</v>
      </c>
      <c r="C253" s="14">
        <f>C254</f>
        <v>300</v>
      </c>
      <c r="D253" s="14">
        <f>D254</f>
        <v>300</v>
      </c>
      <c r="E253" s="14">
        <f t="shared" si="6"/>
        <v>100</v>
      </c>
    </row>
    <row r="254" spans="1:5" ht="47.25" x14ac:dyDescent="0.25">
      <c r="A254" s="13" t="s">
        <v>222</v>
      </c>
      <c r="B254" s="13" t="s">
        <v>220</v>
      </c>
      <c r="C254" s="14">
        <v>300</v>
      </c>
      <c r="D254" s="14">
        <v>300</v>
      </c>
      <c r="E254" s="14">
        <f t="shared" si="6"/>
        <v>100</v>
      </c>
    </row>
    <row r="255" spans="1:5" ht="31.5" x14ac:dyDescent="0.25">
      <c r="A255" s="13" t="s">
        <v>175</v>
      </c>
      <c r="B255" s="13" t="s">
        <v>194</v>
      </c>
      <c r="C255" s="14">
        <f>C256</f>
        <v>25000</v>
      </c>
      <c r="D255" s="14">
        <f>D256</f>
        <v>24396.66</v>
      </c>
      <c r="E255" s="14">
        <f t="shared" si="6"/>
        <v>97.586640000000003</v>
      </c>
    </row>
    <row r="256" spans="1:5" ht="47.25" x14ac:dyDescent="0.25">
      <c r="A256" s="13" t="s">
        <v>174</v>
      </c>
      <c r="B256" s="13" t="s">
        <v>193</v>
      </c>
      <c r="C256" s="14">
        <v>25000</v>
      </c>
      <c r="D256" s="14">
        <v>24396.66</v>
      </c>
      <c r="E256" s="14">
        <f t="shared" si="6"/>
        <v>97.586640000000003</v>
      </c>
    </row>
    <row r="257" spans="1:5" ht="63" x14ac:dyDescent="0.25">
      <c r="A257" s="13" t="s">
        <v>139</v>
      </c>
      <c r="B257" s="13" t="s">
        <v>151</v>
      </c>
      <c r="C257" s="14">
        <f>C258</f>
        <v>529</v>
      </c>
      <c r="D257" s="14">
        <f>D258</f>
        <v>529</v>
      </c>
      <c r="E257" s="14">
        <f t="shared" si="6"/>
        <v>100</v>
      </c>
    </row>
    <row r="258" spans="1:5" ht="78.75" x14ac:dyDescent="0.25">
      <c r="A258" s="13" t="s">
        <v>119</v>
      </c>
      <c r="B258" s="13" t="s">
        <v>152</v>
      </c>
      <c r="C258" s="14">
        <v>529</v>
      </c>
      <c r="D258" s="14">
        <v>529</v>
      </c>
      <c r="E258" s="14">
        <f t="shared" si="6"/>
        <v>100</v>
      </c>
    </row>
    <row r="259" spans="1:5" ht="63" x14ac:dyDescent="0.25">
      <c r="A259" s="13" t="s">
        <v>683</v>
      </c>
      <c r="B259" s="13" t="s">
        <v>684</v>
      </c>
      <c r="C259" s="14">
        <f>C260</f>
        <v>43664.7</v>
      </c>
      <c r="D259" s="14">
        <f>D260</f>
        <v>43664.7</v>
      </c>
      <c r="E259" s="14">
        <f t="shared" si="6"/>
        <v>100</v>
      </c>
    </row>
    <row r="260" spans="1:5" ht="78.75" x14ac:dyDescent="0.25">
      <c r="A260" s="13" t="s">
        <v>685</v>
      </c>
      <c r="B260" s="13" t="s">
        <v>686</v>
      </c>
      <c r="C260" s="14">
        <v>43664.7</v>
      </c>
      <c r="D260" s="14">
        <v>43664.7</v>
      </c>
      <c r="E260" s="14">
        <f t="shared" si="6"/>
        <v>100</v>
      </c>
    </row>
    <row r="261" spans="1:5" ht="63" x14ac:dyDescent="0.25">
      <c r="A261" s="13" t="s">
        <v>442</v>
      </c>
      <c r="B261" s="13" t="s">
        <v>440</v>
      </c>
      <c r="C261" s="14">
        <f>C262</f>
        <v>1745794.5</v>
      </c>
      <c r="D261" s="14">
        <f>D262</f>
        <v>927916.08120000002</v>
      </c>
      <c r="E261" s="14">
        <f t="shared" si="6"/>
        <v>53.151506732321586</v>
      </c>
    </row>
    <row r="262" spans="1:5" ht="78.75" x14ac:dyDescent="0.25">
      <c r="A262" s="13" t="s">
        <v>441</v>
      </c>
      <c r="B262" s="13" t="s">
        <v>624</v>
      </c>
      <c r="C262" s="14">
        <v>1745794.5</v>
      </c>
      <c r="D262" s="14">
        <v>927916.08120000002</v>
      </c>
      <c r="E262" s="14">
        <f t="shared" si="6"/>
        <v>53.151506732321586</v>
      </c>
    </row>
    <row r="263" spans="1:5" ht="110.25" x14ac:dyDescent="0.25">
      <c r="A263" s="13" t="s">
        <v>652</v>
      </c>
      <c r="B263" s="13" t="s">
        <v>653</v>
      </c>
      <c r="C263" s="14">
        <v>75711.8</v>
      </c>
      <c r="D263" s="14">
        <v>23432.36188</v>
      </c>
      <c r="E263" s="14">
        <f t="shared" si="6"/>
        <v>30.949418558269649</v>
      </c>
    </row>
    <row r="264" spans="1:5" ht="33.75" customHeight="1" x14ac:dyDescent="0.25">
      <c r="A264" s="13" t="s">
        <v>445</v>
      </c>
      <c r="B264" s="13" t="s">
        <v>446</v>
      </c>
      <c r="C264" s="14">
        <f>C265+C266+C267+C268</f>
        <v>431163.9</v>
      </c>
      <c r="D264" s="14">
        <f>D265+D266+D267+D268</f>
        <v>247109.41171999997</v>
      </c>
      <c r="E264" s="17">
        <f t="shared" si="6"/>
        <v>57.312175652924545</v>
      </c>
    </row>
    <row r="265" spans="1:5" ht="47.25" x14ac:dyDescent="0.25">
      <c r="A265" s="13" t="s">
        <v>448</v>
      </c>
      <c r="B265" s="13" t="s">
        <v>447</v>
      </c>
      <c r="C265" s="14">
        <v>107107.8</v>
      </c>
      <c r="D265" s="14">
        <v>101678.53227</v>
      </c>
      <c r="E265" s="17">
        <f t="shared" si="6"/>
        <v>94.93102488334182</v>
      </c>
    </row>
    <row r="266" spans="1:5" ht="47.25" x14ac:dyDescent="0.25">
      <c r="A266" s="13" t="s">
        <v>654</v>
      </c>
      <c r="B266" s="13" t="s">
        <v>447</v>
      </c>
      <c r="C266" s="14">
        <v>9005.2000000000007</v>
      </c>
      <c r="D266" s="14">
        <v>39983.9</v>
      </c>
      <c r="E266" s="17">
        <f t="shared" si="6"/>
        <v>444.0090170123928</v>
      </c>
    </row>
    <row r="267" spans="1:5" ht="47.25" x14ac:dyDescent="0.25">
      <c r="A267" s="13" t="s">
        <v>655</v>
      </c>
      <c r="B267" s="13" t="s">
        <v>447</v>
      </c>
      <c r="C267" s="14">
        <v>35894.1</v>
      </c>
      <c r="D267" s="14">
        <v>35894.1</v>
      </c>
      <c r="E267" s="17">
        <f t="shared" si="6"/>
        <v>100</v>
      </c>
    </row>
    <row r="268" spans="1:5" ht="47.25" x14ac:dyDescent="0.25">
      <c r="A268" s="13" t="s">
        <v>656</v>
      </c>
      <c r="B268" s="13" t="s">
        <v>447</v>
      </c>
      <c r="C268" s="14">
        <v>279156.8</v>
      </c>
      <c r="D268" s="14">
        <v>69552.879449999993</v>
      </c>
      <c r="E268" s="17">
        <f t="shared" si="6"/>
        <v>24.915344870696323</v>
      </c>
    </row>
    <row r="269" spans="1:5" ht="47.25" x14ac:dyDescent="0.25">
      <c r="A269" s="11" t="s">
        <v>154</v>
      </c>
      <c r="B269" s="11" t="s">
        <v>155</v>
      </c>
      <c r="C269" s="12">
        <f>C270</f>
        <v>1074691.7999999998</v>
      </c>
      <c r="D269" s="12">
        <f>D270</f>
        <v>959428.31545999995</v>
      </c>
      <c r="E269" s="24">
        <f t="shared" si="6"/>
        <v>89.274740484667333</v>
      </c>
    </row>
    <row r="270" spans="1:5" ht="47.25" x14ac:dyDescent="0.25">
      <c r="A270" s="13" t="s">
        <v>157</v>
      </c>
      <c r="B270" s="13" t="s">
        <v>156</v>
      </c>
      <c r="C270" s="14">
        <f>C271</f>
        <v>1074691.7999999998</v>
      </c>
      <c r="D270" s="14">
        <f>D271</f>
        <v>959428.31545999995</v>
      </c>
      <c r="E270" s="17">
        <f t="shared" si="6"/>
        <v>89.274740484667333</v>
      </c>
    </row>
    <row r="271" spans="1:5" ht="110.25" customHeight="1" x14ac:dyDescent="0.25">
      <c r="A271" s="13" t="s">
        <v>356</v>
      </c>
      <c r="B271" s="13" t="s">
        <v>158</v>
      </c>
      <c r="C271" s="14">
        <v>1074691.7999999998</v>
      </c>
      <c r="D271" s="14">
        <v>959428.31545999995</v>
      </c>
      <c r="E271" s="17">
        <f t="shared" si="6"/>
        <v>89.274740484667333</v>
      </c>
    </row>
    <row r="272" spans="1:5" ht="31.5" x14ac:dyDescent="0.25">
      <c r="A272" s="11" t="s">
        <v>347</v>
      </c>
      <c r="B272" s="11" t="s">
        <v>346</v>
      </c>
      <c r="C272" s="12">
        <f>C273</f>
        <v>20688.400000000001</v>
      </c>
      <c r="D272" s="12">
        <f>D273</f>
        <v>20904.202399999998</v>
      </c>
      <c r="E272" s="24">
        <f t="shared" si="6"/>
        <v>101.0431082152317</v>
      </c>
    </row>
    <row r="273" spans="1:5" ht="31.5" x14ac:dyDescent="0.25">
      <c r="A273" s="13" t="s">
        <v>349</v>
      </c>
      <c r="B273" s="13" t="s">
        <v>348</v>
      </c>
      <c r="C273" s="14">
        <f>C274+C277</f>
        <v>20688.400000000001</v>
      </c>
      <c r="D273" s="14">
        <f>D274+D277</f>
        <v>20904.202399999998</v>
      </c>
      <c r="E273" s="17">
        <f t="shared" si="6"/>
        <v>101.0431082152317</v>
      </c>
    </row>
    <row r="274" spans="1:5" ht="47.25" x14ac:dyDescent="0.25">
      <c r="A274" s="13" t="s">
        <v>687</v>
      </c>
      <c r="B274" s="13" t="s">
        <v>350</v>
      </c>
      <c r="C274" s="14">
        <f>C275+C276</f>
        <v>17188.400000000001</v>
      </c>
      <c r="D274" s="14">
        <f>D275+D276</f>
        <v>17404.202399999998</v>
      </c>
      <c r="E274" s="17">
        <f t="shared" si="6"/>
        <v>101.25551185683366</v>
      </c>
    </row>
    <row r="275" spans="1:5" ht="34.5" customHeight="1" x14ac:dyDescent="0.25">
      <c r="A275" s="13" t="s">
        <v>357</v>
      </c>
      <c r="B275" s="13" t="s">
        <v>350</v>
      </c>
      <c r="C275" s="14">
        <v>10188.4</v>
      </c>
      <c r="D275" s="14">
        <v>17375.249</v>
      </c>
      <c r="E275" s="17">
        <f t="shared" si="6"/>
        <v>170.53952534254643</v>
      </c>
    </row>
    <row r="276" spans="1:5" ht="34.5" customHeight="1" x14ac:dyDescent="0.25">
      <c r="A276" s="13" t="s">
        <v>688</v>
      </c>
      <c r="B276" s="13" t="s">
        <v>350</v>
      </c>
      <c r="C276" s="14">
        <v>7000</v>
      </c>
      <c r="D276" s="14">
        <v>28.953399999999998</v>
      </c>
      <c r="E276" s="17">
        <f t="shared" si="6"/>
        <v>0.41361999999999999</v>
      </c>
    </row>
    <row r="277" spans="1:5" ht="47.25" x14ac:dyDescent="0.25">
      <c r="A277" s="13" t="s">
        <v>657</v>
      </c>
      <c r="B277" s="13" t="s">
        <v>658</v>
      </c>
      <c r="C277" s="14">
        <v>3500</v>
      </c>
      <c r="D277" s="14">
        <v>3500</v>
      </c>
      <c r="E277" s="17">
        <f t="shared" si="6"/>
        <v>100</v>
      </c>
    </row>
    <row r="278" spans="1:5" ht="110.25" x14ac:dyDescent="0.25">
      <c r="A278" s="11" t="s">
        <v>689</v>
      </c>
      <c r="B278" s="11" t="s">
        <v>691</v>
      </c>
      <c r="C278" s="12"/>
      <c r="D278" s="12">
        <f>D279</f>
        <v>-25.558</v>
      </c>
      <c r="E278" s="24"/>
    </row>
    <row r="279" spans="1:5" ht="110.25" x14ac:dyDescent="0.25">
      <c r="A279" s="13" t="s">
        <v>690</v>
      </c>
      <c r="B279" s="13" t="s">
        <v>692</v>
      </c>
      <c r="C279" s="14"/>
      <c r="D279" s="14">
        <v>-25.558</v>
      </c>
      <c r="E279" s="17"/>
    </row>
    <row r="280" spans="1:5" s="3" customFormat="1" ht="78.75" x14ac:dyDescent="0.25">
      <c r="A280" s="11" t="s">
        <v>491</v>
      </c>
      <c r="B280" s="11" t="s">
        <v>489</v>
      </c>
      <c r="C280" s="12"/>
      <c r="D280" s="12">
        <f>D281</f>
        <v>52515.808369999992</v>
      </c>
      <c r="E280" s="12"/>
    </row>
    <row r="281" spans="1:5" ht="94.5" x14ac:dyDescent="0.25">
      <c r="A281" s="13" t="s">
        <v>492</v>
      </c>
      <c r="B281" s="13" t="s">
        <v>490</v>
      </c>
      <c r="C281" s="14"/>
      <c r="D281" s="14">
        <f>D282</f>
        <v>52515.808369999992</v>
      </c>
      <c r="E281" s="14"/>
    </row>
    <row r="282" spans="1:5" ht="81" customHeight="1" x14ac:dyDescent="0.25">
      <c r="A282" s="13" t="s">
        <v>496</v>
      </c>
      <c r="B282" s="13" t="s">
        <v>495</v>
      </c>
      <c r="C282" s="14"/>
      <c r="D282" s="14">
        <f>D283+D298+D299+D300+D301+D302+D303+D304+D305+D306+D307+D308+D309+D310+D318</f>
        <v>52515.808369999992</v>
      </c>
      <c r="E282" s="14"/>
    </row>
    <row r="283" spans="1:5" ht="31.5" x14ac:dyDescent="0.25">
      <c r="A283" s="13" t="s">
        <v>497</v>
      </c>
      <c r="B283" s="13" t="s">
        <v>493</v>
      </c>
      <c r="C283" s="14"/>
      <c r="D283" s="14">
        <f>D284+D289+D293</f>
        <v>21211.693630000002</v>
      </c>
      <c r="E283" s="14"/>
    </row>
    <row r="284" spans="1:5" ht="31.7" customHeight="1" x14ac:dyDescent="0.25">
      <c r="A284" s="13" t="s">
        <v>498</v>
      </c>
      <c r="B284" s="13" t="s">
        <v>494</v>
      </c>
      <c r="C284" s="14"/>
      <c r="D284" s="14">
        <f>SUM(D285:D288)</f>
        <v>10192.04874</v>
      </c>
      <c r="E284" s="14"/>
    </row>
    <row r="285" spans="1:5" ht="31.7" customHeight="1" x14ac:dyDescent="0.25">
      <c r="A285" s="13" t="s">
        <v>499</v>
      </c>
      <c r="B285" s="13" t="s">
        <v>494</v>
      </c>
      <c r="C285" s="14"/>
      <c r="D285" s="14">
        <v>3770.7878599999999</v>
      </c>
      <c r="E285" s="14"/>
    </row>
    <row r="286" spans="1:5" ht="31.7" customHeight="1" x14ac:dyDescent="0.25">
      <c r="A286" s="13" t="s">
        <v>500</v>
      </c>
      <c r="B286" s="13" t="s">
        <v>494</v>
      </c>
      <c r="C286" s="14"/>
      <c r="D286" s="14">
        <v>6385.9091699999999</v>
      </c>
      <c r="E286" s="14"/>
    </row>
    <row r="287" spans="1:5" ht="31.7" customHeight="1" x14ac:dyDescent="0.25">
      <c r="A287" s="13" t="s">
        <v>501</v>
      </c>
      <c r="B287" s="13" t="s">
        <v>494</v>
      </c>
      <c r="C287" s="14"/>
      <c r="D287" s="14">
        <v>19.810379999999999</v>
      </c>
      <c r="E287" s="14"/>
    </row>
    <row r="288" spans="1:5" ht="31.7" customHeight="1" x14ac:dyDescent="0.25">
      <c r="A288" s="13" t="s">
        <v>502</v>
      </c>
      <c r="B288" s="13" t="s">
        <v>494</v>
      </c>
      <c r="C288" s="14"/>
      <c r="D288" s="14">
        <v>15.54133</v>
      </c>
      <c r="E288" s="14"/>
    </row>
    <row r="289" spans="1:5" ht="31.7" customHeight="1" x14ac:dyDescent="0.25">
      <c r="A289" s="13" t="s">
        <v>504</v>
      </c>
      <c r="B289" s="13" t="s">
        <v>503</v>
      </c>
      <c r="C289" s="14"/>
      <c r="D289" s="14">
        <f>SUM(D290:D292)</f>
        <v>2137.3216699999998</v>
      </c>
      <c r="E289" s="14"/>
    </row>
    <row r="290" spans="1:5" ht="31.7" customHeight="1" x14ac:dyDescent="0.25">
      <c r="A290" s="13" t="s">
        <v>505</v>
      </c>
      <c r="B290" s="13" t="s">
        <v>503</v>
      </c>
      <c r="C290" s="14"/>
      <c r="D290" s="14">
        <v>2044.9656500000001</v>
      </c>
      <c r="E290" s="14"/>
    </row>
    <row r="291" spans="1:5" ht="31.7" customHeight="1" x14ac:dyDescent="0.25">
      <c r="A291" s="13" t="s">
        <v>659</v>
      </c>
      <c r="B291" s="13" t="s">
        <v>503</v>
      </c>
      <c r="C291" s="14"/>
      <c r="D291" s="14">
        <v>61.893999999999998</v>
      </c>
      <c r="E291" s="14"/>
    </row>
    <row r="292" spans="1:5" ht="31.7" customHeight="1" x14ac:dyDescent="0.25">
      <c r="A292" s="13" t="s">
        <v>506</v>
      </c>
      <c r="B292" s="13" t="s">
        <v>503</v>
      </c>
      <c r="C292" s="14"/>
      <c r="D292" s="14">
        <v>30.462019999999999</v>
      </c>
      <c r="E292" s="14"/>
    </row>
    <row r="293" spans="1:5" ht="31.7" customHeight="1" x14ac:dyDescent="0.25">
      <c r="A293" s="13" t="s">
        <v>508</v>
      </c>
      <c r="B293" s="13" t="s">
        <v>507</v>
      </c>
      <c r="C293" s="14"/>
      <c r="D293" s="14">
        <f>SUM(D294:D297)</f>
        <v>8882.3232200000002</v>
      </c>
      <c r="E293" s="14"/>
    </row>
    <row r="294" spans="1:5" ht="31.7" customHeight="1" x14ac:dyDescent="0.25">
      <c r="A294" s="13" t="s">
        <v>660</v>
      </c>
      <c r="B294" s="13" t="s">
        <v>507</v>
      </c>
      <c r="C294" s="14"/>
      <c r="D294" s="14">
        <v>4.9767999999999999</v>
      </c>
      <c r="E294" s="14"/>
    </row>
    <row r="295" spans="1:5" ht="31.7" customHeight="1" x14ac:dyDescent="0.25">
      <c r="A295" s="13" t="s">
        <v>509</v>
      </c>
      <c r="B295" s="13" t="s">
        <v>507</v>
      </c>
      <c r="C295" s="14"/>
      <c r="D295" s="14">
        <v>2659.9096100000002</v>
      </c>
      <c r="E295" s="14"/>
    </row>
    <row r="296" spans="1:5" ht="31.7" customHeight="1" x14ac:dyDescent="0.25">
      <c r="A296" s="13" t="s">
        <v>510</v>
      </c>
      <c r="B296" s="13" t="s">
        <v>507</v>
      </c>
      <c r="C296" s="14"/>
      <c r="D296" s="14">
        <v>6211.2399100000002</v>
      </c>
      <c r="E296" s="14"/>
    </row>
    <row r="297" spans="1:5" ht="31.7" customHeight="1" x14ac:dyDescent="0.25">
      <c r="A297" s="13" t="s">
        <v>511</v>
      </c>
      <c r="B297" s="13" t="s">
        <v>507</v>
      </c>
      <c r="C297" s="14"/>
      <c r="D297" s="14">
        <v>6.1969000000000003</v>
      </c>
      <c r="E297" s="14"/>
    </row>
    <row r="298" spans="1:5" ht="63" x14ac:dyDescent="0.25">
      <c r="A298" s="13" t="s">
        <v>512</v>
      </c>
      <c r="B298" s="13" t="s">
        <v>513</v>
      </c>
      <c r="C298" s="14"/>
      <c r="D298" s="16">
        <f>5.51/1000</f>
        <v>5.5100000000000001E-3</v>
      </c>
      <c r="E298" s="14"/>
    </row>
    <row r="299" spans="1:5" ht="94.5" x14ac:dyDescent="0.25">
      <c r="A299" s="13" t="s">
        <v>693</v>
      </c>
      <c r="B299" s="13" t="s">
        <v>694</v>
      </c>
      <c r="C299" s="14"/>
      <c r="D299" s="14">
        <v>40.762999999999998</v>
      </c>
      <c r="E299" s="14"/>
    </row>
    <row r="300" spans="1:5" ht="63" x14ac:dyDescent="0.25">
      <c r="A300" s="13" t="s">
        <v>514</v>
      </c>
      <c r="B300" s="13" t="s">
        <v>515</v>
      </c>
      <c r="C300" s="14"/>
      <c r="D300" s="14">
        <v>3013.5385799999999</v>
      </c>
      <c r="E300" s="14"/>
    </row>
    <row r="301" spans="1:5" ht="94.5" x14ac:dyDescent="0.25">
      <c r="A301" s="13" t="s">
        <v>695</v>
      </c>
      <c r="B301" s="13" t="s">
        <v>696</v>
      </c>
      <c r="C301" s="14"/>
      <c r="D301" s="14">
        <v>216.25407999999999</v>
      </c>
      <c r="E301" s="14"/>
    </row>
    <row r="302" spans="1:5" ht="81" customHeight="1" x14ac:dyDescent="0.25">
      <c r="A302" s="13" t="s">
        <v>516</v>
      </c>
      <c r="B302" s="13" t="s">
        <v>517</v>
      </c>
      <c r="C302" s="14"/>
      <c r="D302" s="18">
        <f>0.06/1000</f>
        <v>5.9999999999999995E-5</v>
      </c>
      <c r="E302" s="14"/>
    </row>
    <row r="303" spans="1:5" ht="78.75" x14ac:dyDescent="0.25">
      <c r="A303" s="13" t="s">
        <v>518</v>
      </c>
      <c r="B303" s="13" t="s">
        <v>519</v>
      </c>
      <c r="C303" s="14"/>
      <c r="D303" s="14">
        <v>31.583570000000002</v>
      </c>
      <c r="E303" s="14"/>
    </row>
    <row r="304" spans="1:5" ht="63" x14ac:dyDescent="0.25">
      <c r="A304" s="13" t="s">
        <v>520</v>
      </c>
      <c r="B304" s="13" t="s">
        <v>521</v>
      </c>
      <c r="C304" s="14"/>
      <c r="D304" s="14">
        <v>129.92777000000001</v>
      </c>
      <c r="E304" s="14"/>
    </row>
    <row r="305" spans="1:5" ht="48.75" customHeight="1" x14ac:dyDescent="0.25">
      <c r="A305" s="13" t="s">
        <v>522</v>
      </c>
      <c r="B305" s="13" t="s">
        <v>523</v>
      </c>
      <c r="C305" s="14"/>
      <c r="D305" s="14">
        <v>21.033069999999999</v>
      </c>
      <c r="E305" s="14"/>
    </row>
    <row r="306" spans="1:5" ht="94.5" x14ac:dyDescent="0.25">
      <c r="A306" s="13" t="s">
        <v>524</v>
      </c>
      <c r="B306" s="13" t="s">
        <v>525</v>
      </c>
      <c r="C306" s="14"/>
      <c r="D306" s="14">
        <v>43.077509999999997</v>
      </c>
      <c r="E306" s="14"/>
    </row>
    <row r="307" spans="1:5" ht="94.5" x14ac:dyDescent="0.25">
      <c r="A307" s="13" t="s">
        <v>526</v>
      </c>
      <c r="B307" s="13" t="s">
        <v>527</v>
      </c>
      <c r="C307" s="14"/>
      <c r="D307" s="14">
        <v>13411.699049999999</v>
      </c>
      <c r="E307" s="14"/>
    </row>
    <row r="308" spans="1:5" ht="94.5" x14ac:dyDescent="0.25">
      <c r="A308" s="13" t="s">
        <v>661</v>
      </c>
      <c r="B308" s="13" t="s">
        <v>670</v>
      </c>
      <c r="C308" s="14"/>
      <c r="D308" s="14">
        <v>12.7067</v>
      </c>
      <c r="E308" s="14"/>
    </row>
    <row r="309" spans="1:5" ht="128.25" customHeight="1" x14ac:dyDescent="0.25">
      <c r="A309" s="13" t="s">
        <v>528</v>
      </c>
      <c r="B309" s="13" t="s">
        <v>529</v>
      </c>
      <c r="C309" s="14"/>
      <c r="D309" s="14">
        <v>8947.9968100000006</v>
      </c>
      <c r="E309" s="14"/>
    </row>
    <row r="310" spans="1:5" ht="63" x14ac:dyDescent="0.25">
      <c r="A310" s="13" t="s">
        <v>530</v>
      </c>
      <c r="B310" s="13" t="s">
        <v>531</v>
      </c>
      <c r="C310" s="14"/>
      <c r="D310" s="14">
        <f>SUM(D311:D317)</f>
        <v>4965.0441200000005</v>
      </c>
      <c r="E310" s="14"/>
    </row>
    <row r="311" spans="1:5" ht="63" x14ac:dyDescent="0.25">
      <c r="A311" s="13" t="s">
        <v>532</v>
      </c>
      <c r="B311" s="13" t="s">
        <v>531</v>
      </c>
      <c r="C311" s="14"/>
      <c r="D311" s="14">
        <v>1.80887</v>
      </c>
      <c r="E311" s="14"/>
    </row>
    <row r="312" spans="1:5" ht="63" x14ac:dyDescent="0.25">
      <c r="A312" s="13" t="s">
        <v>533</v>
      </c>
      <c r="B312" s="13" t="s">
        <v>531</v>
      </c>
      <c r="C312" s="14"/>
      <c r="D312" s="14">
        <v>914.56127000000004</v>
      </c>
      <c r="E312" s="14"/>
    </row>
    <row r="313" spans="1:5" ht="63" x14ac:dyDescent="0.25">
      <c r="A313" s="13" t="s">
        <v>534</v>
      </c>
      <c r="B313" s="13" t="s">
        <v>531</v>
      </c>
      <c r="C313" s="14"/>
      <c r="D313" s="14">
        <v>1756.6984500000001</v>
      </c>
      <c r="E313" s="14"/>
    </row>
    <row r="314" spans="1:5" ht="63" x14ac:dyDescent="0.25">
      <c r="A314" s="13" t="s">
        <v>535</v>
      </c>
      <c r="B314" s="13" t="s">
        <v>531</v>
      </c>
      <c r="C314" s="14"/>
      <c r="D314" s="14">
        <v>67.486239999999995</v>
      </c>
      <c r="E314" s="14"/>
    </row>
    <row r="315" spans="1:5" ht="63" x14ac:dyDescent="0.25">
      <c r="A315" s="13" t="s">
        <v>536</v>
      </c>
      <c r="B315" s="13" t="s">
        <v>531</v>
      </c>
      <c r="C315" s="14"/>
      <c r="D315" s="14">
        <v>1960.8977500000001</v>
      </c>
      <c r="E315" s="14"/>
    </row>
    <row r="316" spans="1:5" ht="63" x14ac:dyDescent="0.25">
      <c r="A316" s="13" t="s">
        <v>537</v>
      </c>
      <c r="B316" s="13" t="s">
        <v>531</v>
      </c>
      <c r="C316" s="14"/>
      <c r="D316" s="14">
        <v>66.201070000000001</v>
      </c>
      <c r="E316" s="14"/>
    </row>
    <row r="317" spans="1:5" ht="63" x14ac:dyDescent="0.25">
      <c r="A317" s="13" t="s">
        <v>538</v>
      </c>
      <c r="B317" s="13" t="s">
        <v>531</v>
      </c>
      <c r="C317" s="14"/>
      <c r="D317" s="14">
        <v>197.39046999999999</v>
      </c>
      <c r="E317" s="14"/>
    </row>
    <row r="318" spans="1:5" ht="65.25" customHeight="1" x14ac:dyDescent="0.25">
      <c r="A318" s="13" t="s">
        <v>539</v>
      </c>
      <c r="B318" s="13" t="s">
        <v>540</v>
      </c>
      <c r="C318" s="14"/>
      <c r="D318" s="14">
        <v>470.48491000000001</v>
      </c>
      <c r="E318" s="14"/>
    </row>
    <row r="319" spans="1:5" ht="47.25" x14ac:dyDescent="0.25">
      <c r="A319" s="19" t="s">
        <v>451</v>
      </c>
      <c r="B319" s="19" t="s">
        <v>452</v>
      </c>
      <c r="C319" s="12">
        <f>C320</f>
        <v>-9317.2999999999993</v>
      </c>
      <c r="D319" s="12">
        <f>D320</f>
        <v>-81760.379490000021</v>
      </c>
      <c r="E319" s="12">
        <f t="shared" si="6"/>
        <v>877.51150537172805</v>
      </c>
    </row>
    <row r="320" spans="1:5" ht="47.25" x14ac:dyDescent="0.25">
      <c r="A320" s="20" t="s">
        <v>453</v>
      </c>
      <c r="B320" s="20" t="s">
        <v>454</v>
      </c>
      <c r="C320" s="14">
        <f>SUM(C321:C370)</f>
        <v>-9317.2999999999993</v>
      </c>
      <c r="D320" s="14">
        <f>SUM(D321:D367)</f>
        <v>-81760.379490000021</v>
      </c>
      <c r="E320" s="14">
        <f t="shared" si="6"/>
        <v>877.51150537172805</v>
      </c>
    </row>
    <row r="321" spans="1:5" ht="47.25" x14ac:dyDescent="0.25">
      <c r="A321" s="20" t="s">
        <v>541</v>
      </c>
      <c r="B321" s="20" t="s">
        <v>542</v>
      </c>
      <c r="C321" s="14"/>
      <c r="D321" s="14">
        <v>-80.032470000000004</v>
      </c>
      <c r="E321" s="14"/>
    </row>
    <row r="322" spans="1:5" ht="63" x14ac:dyDescent="0.25">
      <c r="A322" s="20" t="s">
        <v>543</v>
      </c>
      <c r="B322" s="20" t="s">
        <v>544</v>
      </c>
      <c r="C322" s="14"/>
      <c r="D322" s="14">
        <v>-102.1079</v>
      </c>
      <c r="E322" s="14"/>
    </row>
    <row r="323" spans="1:5" ht="78.75" x14ac:dyDescent="0.25">
      <c r="A323" s="20" t="s">
        <v>697</v>
      </c>
      <c r="B323" s="20" t="s">
        <v>698</v>
      </c>
      <c r="C323" s="14"/>
      <c r="D323" s="14">
        <v>-38.724820000000001</v>
      </c>
      <c r="E323" s="14"/>
    </row>
    <row r="324" spans="1:5" ht="127.5" customHeight="1" x14ac:dyDescent="0.25">
      <c r="A324" s="20" t="s">
        <v>545</v>
      </c>
      <c r="B324" s="20" t="s">
        <v>662</v>
      </c>
      <c r="C324" s="14"/>
      <c r="D324" s="14">
        <v>-9302.2518099999998</v>
      </c>
      <c r="E324" s="14"/>
    </row>
    <row r="325" spans="1:5" ht="47.25" x14ac:dyDescent="0.25">
      <c r="A325" s="20" t="s">
        <v>546</v>
      </c>
      <c r="B325" s="20" t="s">
        <v>547</v>
      </c>
      <c r="C325" s="14"/>
      <c r="D325" s="14">
        <v>-3.5710799999999998</v>
      </c>
      <c r="E325" s="14"/>
    </row>
    <row r="326" spans="1:5" ht="47.25" x14ac:dyDescent="0.25">
      <c r="A326" s="20" t="s">
        <v>548</v>
      </c>
      <c r="B326" s="20" t="s">
        <v>549</v>
      </c>
      <c r="C326" s="14"/>
      <c r="D326" s="14">
        <v>-63.457990000000002</v>
      </c>
      <c r="E326" s="14"/>
    </row>
    <row r="327" spans="1:5" ht="47.25" x14ac:dyDescent="0.25">
      <c r="A327" s="20" t="s">
        <v>550</v>
      </c>
      <c r="B327" s="20" t="s">
        <v>551</v>
      </c>
      <c r="C327" s="14"/>
      <c r="D327" s="14">
        <v>-107.01003</v>
      </c>
      <c r="E327" s="14"/>
    </row>
    <row r="328" spans="1:5" ht="63" x14ac:dyDescent="0.25">
      <c r="A328" s="20" t="s">
        <v>552</v>
      </c>
      <c r="B328" s="20" t="s">
        <v>553</v>
      </c>
      <c r="C328" s="14"/>
      <c r="D328" s="21">
        <f>-0.01/1000</f>
        <v>-1.0000000000000001E-5</v>
      </c>
      <c r="E328" s="14"/>
    </row>
    <row r="329" spans="1:5" ht="47.25" x14ac:dyDescent="0.25">
      <c r="A329" s="20" t="s">
        <v>554</v>
      </c>
      <c r="B329" s="20" t="s">
        <v>555</v>
      </c>
      <c r="C329" s="14"/>
      <c r="D329" s="14">
        <v>-2983.4030899999998</v>
      </c>
      <c r="E329" s="14"/>
    </row>
    <row r="330" spans="1:5" ht="78.75" x14ac:dyDescent="0.25">
      <c r="A330" s="20" t="s">
        <v>556</v>
      </c>
      <c r="B330" s="20" t="s">
        <v>557</v>
      </c>
      <c r="C330" s="14"/>
      <c r="D330" s="14">
        <v>-524.26481000000001</v>
      </c>
      <c r="E330" s="14"/>
    </row>
    <row r="331" spans="1:5" ht="47.25" x14ac:dyDescent="0.25">
      <c r="A331" s="20" t="s">
        <v>558</v>
      </c>
      <c r="B331" s="20" t="s">
        <v>559</v>
      </c>
      <c r="C331" s="14"/>
      <c r="D331" s="14">
        <v>-184.01473999999999</v>
      </c>
      <c r="E331" s="14"/>
    </row>
    <row r="332" spans="1:5" ht="78.75" x14ac:dyDescent="0.25">
      <c r="A332" s="20" t="s">
        <v>560</v>
      </c>
      <c r="B332" s="20" t="s">
        <v>561</v>
      </c>
      <c r="C332" s="14"/>
      <c r="D332" s="18">
        <f>-0.06/1000</f>
        <v>-5.9999999999999995E-5</v>
      </c>
      <c r="E332" s="14"/>
    </row>
    <row r="333" spans="1:5" ht="78.75" x14ac:dyDescent="0.25">
      <c r="A333" s="20" t="s">
        <v>562</v>
      </c>
      <c r="B333" s="20" t="s">
        <v>563</v>
      </c>
      <c r="C333" s="14"/>
      <c r="D333" s="21">
        <f>-0.03/1000</f>
        <v>-2.9999999999999997E-5</v>
      </c>
      <c r="E333" s="14"/>
    </row>
    <row r="334" spans="1:5" ht="63" x14ac:dyDescent="0.25">
      <c r="A334" s="20" t="s">
        <v>564</v>
      </c>
      <c r="B334" s="20" t="s">
        <v>565</v>
      </c>
      <c r="C334" s="14"/>
      <c r="D334" s="14">
        <v>-1010.23385</v>
      </c>
      <c r="E334" s="14"/>
    </row>
    <row r="335" spans="1:5" ht="63" x14ac:dyDescent="0.25">
      <c r="A335" s="20" t="s">
        <v>566</v>
      </c>
      <c r="B335" s="20" t="s">
        <v>567</v>
      </c>
      <c r="C335" s="14"/>
      <c r="D335" s="14">
        <v>-15.791320000000001</v>
      </c>
      <c r="E335" s="14"/>
    </row>
    <row r="336" spans="1:5" ht="47.25" x14ac:dyDescent="0.25">
      <c r="A336" s="20" t="s">
        <v>568</v>
      </c>
      <c r="B336" s="20" t="s">
        <v>569</v>
      </c>
      <c r="C336" s="14"/>
      <c r="D336" s="21">
        <f>-0.01/1000</f>
        <v>-1.0000000000000001E-5</v>
      </c>
      <c r="E336" s="14"/>
    </row>
    <row r="337" spans="1:5" ht="63" x14ac:dyDescent="0.25">
      <c r="A337" s="20" t="s">
        <v>663</v>
      </c>
      <c r="B337" s="20" t="s">
        <v>664</v>
      </c>
      <c r="C337" s="14"/>
      <c r="D337" s="14">
        <v>-25441.947250000001</v>
      </c>
      <c r="E337" s="14"/>
    </row>
    <row r="338" spans="1:5" ht="50.25" customHeight="1" x14ac:dyDescent="0.25">
      <c r="A338" s="20" t="s">
        <v>570</v>
      </c>
      <c r="B338" s="20" t="s">
        <v>571</v>
      </c>
      <c r="C338" s="14"/>
      <c r="D338" s="21">
        <f>-0.01/1000</f>
        <v>-1.0000000000000001E-5</v>
      </c>
      <c r="E338" s="14"/>
    </row>
    <row r="339" spans="1:5" ht="31.5" x14ac:dyDescent="0.25">
      <c r="A339" s="13" t="s">
        <v>456</v>
      </c>
      <c r="B339" s="13" t="s">
        <v>458</v>
      </c>
      <c r="C339" s="14">
        <v>-1219</v>
      </c>
      <c r="D339" s="14">
        <v>-1218.9521</v>
      </c>
      <c r="E339" s="14">
        <f t="shared" si="6"/>
        <v>99.996070549630844</v>
      </c>
    </row>
    <row r="340" spans="1:5" ht="63" x14ac:dyDescent="0.25">
      <c r="A340" s="13" t="s">
        <v>665</v>
      </c>
      <c r="B340" s="13" t="s">
        <v>666</v>
      </c>
      <c r="C340" s="14"/>
      <c r="D340" s="14">
        <v>-30.004390000000001</v>
      </c>
      <c r="E340" s="14"/>
    </row>
    <row r="341" spans="1:5" ht="78.75" x14ac:dyDescent="0.25">
      <c r="A341" s="13" t="s">
        <v>572</v>
      </c>
      <c r="B341" s="13" t="s">
        <v>573</v>
      </c>
      <c r="C341" s="14"/>
      <c r="D341" s="18">
        <f>-0.16/1000</f>
        <v>-1.6000000000000001E-4</v>
      </c>
      <c r="E341" s="14"/>
    </row>
    <row r="342" spans="1:5" ht="31.5" x14ac:dyDescent="0.25">
      <c r="A342" s="13" t="s">
        <v>574</v>
      </c>
      <c r="B342" s="13" t="s">
        <v>575</v>
      </c>
      <c r="C342" s="14"/>
      <c r="D342" s="21">
        <f>-0.01/1000</f>
        <v>-1.0000000000000001E-5</v>
      </c>
      <c r="E342" s="14"/>
    </row>
    <row r="343" spans="1:5" ht="47.25" x14ac:dyDescent="0.25">
      <c r="A343" s="13" t="s">
        <v>576</v>
      </c>
      <c r="B343" s="13" t="s">
        <v>577</v>
      </c>
      <c r="C343" s="14"/>
      <c r="D343" s="14">
        <v>-170.50567000000001</v>
      </c>
      <c r="E343" s="14"/>
    </row>
    <row r="344" spans="1:5" ht="47.25" x14ac:dyDescent="0.25">
      <c r="A344" s="13" t="s">
        <v>578</v>
      </c>
      <c r="B344" s="13" t="s">
        <v>579</v>
      </c>
      <c r="C344" s="14"/>
      <c r="D344" s="21">
        <f>-0.01/1000</f>
        <v>-1.0000000000000001E-5</v>
      </c>
      <c r="E344" s="14"/>
    </row>
    <row r="345" spans="1:5" ht="78.75" x14ac:dyDescent="0.25">
      <c r="A345" s="13" t="s">
        <v>580</v>
      </c>
      <c r="B345" s="13" t="s">
        <v>581</v>
      </c>
      <c r="C345" s="14"/>
      <c r="D345" s="14">
        <v>-108.47344</v>
      </c>
      <c r="E345" s="14"/>
    </row>
    <row r="346" spans="1:5" ht="63" x14ac:dyDescent="0.25">
      <c r="A346" s="13" t="s">
        <v>582</v>
      </c>
      <c r="B346" s="13" t="s">
        <v>583</v>
      </c>
      <c r="C346" s="14"/>
      <c r="D346" s="14">
        <v>-91.015510000000006</v>
      </c>
      <c r="E346" s="14"/>
    </row>
    <row r="347" spans="1:5" ht="47.25" x14ac:dyDescent="0.25">
      <c r="A347" s="13" t="s">
        <v>584</v>
      </c>
      <c r="B347" s="13" t="s">
        <v>585</v>
      </c>
      <c r="C347" s="14"/>
      <c r="D347" s="14">
        <v>-448.04244</v>
      </c>
      <c r="E347" s="14"/>
    </row>
    <row r="348" spans="1:5" ht="78.75" x14ac:dyDescent="0.25">
      <c r="A348" s="13" t="s">
        <v>586</v>
      </c>
      <c r="B348" s="13" t="s">
        <v>623</v>
      </c>
      <c r="C348" s="14"/>
      <c r="D348" s="14">
        <v>-1456.5141100000001</v>
      </c>
      <c r="E348" s="14"/>
    </row>
    <row r="349" spans="1:5" ht="78.75" x14ac:dyDescent="0.25">
      <c r="A349" s="13" t="s">
        <v>699</v>
      </c>
      <c r="B349" s="13" t="s">
        <v>700</v>
      </c>
      <c r="C349" s="14"/>
      <c r="D349" s="14">
        <v>-4.95</v>
      </c>
      <c r="E349" s="14"/>
    </row>
    <row r="350" spans="1:5" ht="47.25" x14ac:dyDescent="0.25">
      <c r="A350" s="13" t="s">
        <v>587</v>
      </c>
      <c r="B350" s="13" t="s">
        <v>588</v>
      </c>
      <c r="C350" s="14"/>
      <c r="D350" s="14">
        <v>-280.96113000000003</v>
      </c>
      <c r="E350" s="14"/>
    </row>
    <row r="351" spans="1:5" ht="126.75" customHeight="1" x14ac:dyDescent="0.25">
      <c r="A351" s="13" t="s">
        <v>589</v>
      </c>
      <c r="B351" s="13" t="s">
        <v>625</v>
      </c>
      <c r="C351" s="14"/>
      <c r="D351" s="14">
        <v>-23.13973</v>
      </c>
      <c r="E351" s="14"/>
    </row>
    <row r="352" spans="1:5" ht="78.75" x14ac:dyDescent="0.25">
      <c r="A352" s="13" t="s">
        <v>590</v>
      </c>
      <c r="B352" s="13" t="s">
        <v>591</v>
      </c>
      <c r="C352" s="14"/>
      <c r="D352" s="14">
        <v>-3487.17049</v>
      </c>
      <c r="E352" s="14"/>
    </row>
    <row r="353" spans="1:5" ht="141.75" x14ac:dyDescent="0.25">
      <c r="A353" s="13" t="s">
        <v>592</v>
      </c>
      <c r="B353" s="13" t="s">
        <v>593</v>
      </c>
      <c r="C353" s="14"/>
      <c r="D353" s="14">
        <v>-326.12142</v>
      </c>
      <c r="E353" s="14"/>
    </row>
    <row r="354" spans="1:5" ht="111.75" customHeight="1" x14ac:dyDescent="0.25">
      <c r="A354" s="13" t="s">
        <v>594</v>
      </c>
      <c r="B354" s="13" t="s">
        <v>595</v>
      </c>
      <c r="C354" s="14"/>
      <c r="D354" s="14">
        <v>-8.3333700000000004</v>
      </c>
      <c r="E354" s="14"/>
    </row>
    <row r="355" spans="1:5" ht="47.25" x14ac:dyDescent="0.25">
      <c r="A355" s="13" t="s">
        <v>596</v>
      </c>
      <c r="B355" s="13" t="s">
        <v>597</v>
      </c>
      <c r="C355" s="14"/>
      <c r="D355" s="14">
        <v>-21.033069999999999</v>
      </c>
      <c r="E355" s="14"/>
    </row>
    <row r="356" spans="1:5" ht="63" x14ac:dyDescent="0.25">
      <c r="A356" s="13" t="s">
        <v>598</v>
      </c>
      <c r="B356" s="13" t="s">
        <v>599</v>
      </c>
      <c r="C356" s="14"/>
      <c r="D356" s="14">
        <v>-99.954669999999993</v>
      </c>
      <c r="E356" s="14"/>
    </row>
    <row r="357" spans="1:5" ht="31.5" x14ac:dyDescent="0.25">
      <c r="A357" s="13" t="s">
        <v>600</v>
      </c>
      <c r="B357" s="13" t="s">
        <v>601</v>
      </c>
      <c r="C357" s="14"/>
      <c r="D357" s="14">
        <v>-27.261959999999998</v>
      </c>
      <c r="E357" s="14"/>
    </row>
    <row r="358" spans="1:5" ht="47.25" x14ac:dyDescent="0.25">
      <c r="A358" s="13" t="s">
        <v>602</v>
      </c>
      <c r="B358" s="13" t="s">
        <v>603</v>
      </c>
      <c r="C358" s="14"/>
      <c r="D358" s="14">
        <v>-289.64019000000002</v>
      </c>
      <c r="E358" s="14"/>
    </row>
    <row r="359" spans="1:5" ht="47.25" x14ac:dyDescent="0.25">
      <c r="A359" s="13" t="s">
        <v>605</v>
      </c>
      <c r="B359" s="13" t="s">
        <v>604</v>
      </c>
      <c r="C359" s="14"/>
      <c r="D359" s="14">
        <v>-771.31178</v>
      </c>
      <c r="E359" s="14"/>
    </row>
    <row r="360" spans="1:5" ht="78.75" x14ac:dyDescent="0.25">
      <c r="A360" s="13" t="s">
        <v>606</v>
      </c>
      <c r="B360" s="13" t="s">
        <v>607</v>
      </c>
      <c r="C360" s="14"/>
      <c r="D360" s="14">
        <v>-55.438870000000001</v>
      </c>
      <c r="E360" s="14"/>
    </row>
    <row r="361" spans="1:5" ht="47.25" x14ac:dyDescent="0.25">
      <c r="A361" s="20" t="s">
        <v>455</v>
      </c>
      <c r="B361" s="20" t="s">
        <v>457</v>
      </c>
      <c r="C361" s="14">
        <v>-8098.3</v>
      </c>
      <c r="D361" s="14">
        <v>-9010.7856499999998</v>
      </c>
      <c r="E361" s="14">
        <f t="shared" si="6"/>
        <v>111.26761974735437</v>
      </c>
    </row>
    <row r="362" spans="1:5" ht="78.75" x14ac:dyDescent="0.25">
      <c r="A362" s="20" t="s">
        <v>608</v>
      </c>
      <c r="B362" s="20" t="s">
        <v>609</v>
      </c>
      <c r="C362" s="14"/>
      <c r="D362" s="14">
        <v>-11828.89034</v>
      </c>
      <c r="E362" s="14"/>
    </row>
    <row r="363" spans="1:5" ht="204.75" x14ac:dyDescent="0.25">
      <c r="A363" s="20" t="s">
        <v>610</v>
      </c>
      <c r="B363" s="20" t="s">
        <v>611</v>
      </c>
      <c r="C363" s="14"/>
      <c r="D363" s="14">
        <v>-8947.9968100000006</v>
      </c>
      <c r="E363" s="14"/>
    </row>
    <row r="364" spans="1:5" ht="141.75" x14ac:dyDescent="0.25">
      <c r="A364" s="20" t="s">
        <v>667</v>
      </c>
      <c r="B364" s="20" t="s">
        <v>668</v>
      </c>
      <c r="C364" s="14"/>
      <c r="D364" s="14">
        <v>-58.632399999999997</v>
      </c>
      <c r="E364" s="14"/>
    </row>
    <row r="365" spans="1:5" ht="189" x14ac:dyDescent="0.25">
      <c r="A365" s="20" t="s">
        <v>612</v>
      </c>
      <c r="B365" s="20" t="s">
        <v>613</v>
      </c>
      <c r="C365" s="14"/>
      <c r="D365" s="14">
        <v>-2922.4117900000001</v>
      </c>
      <c r="E365" s="14"/>
    </row>
    <row r="366" spans="1:5" ht="191.25" customHeight="1" x14ac:dyDescent="0.25">
      <c r="A366" s="20" t="s">
        <v>614</v>
      </c>
      <c r="B366" s="20" t="s">
        <v>615</v>
      </c>
      <c r="C366" s="14"/>
      <c r="D366" s="14">
        <v>-21.815999999999999</v>
      </c>
      <c r="E366" s="14"/>
    </row>
    <row r="367" spans="1:5" ht="47.25" x14ac:dyDescent="0.25">
      <c r="A367" s="20" t="s">
        <v>617</v>
      </c>
      <c r="B367" s="20" t="s">
        <v>616</v>
      </c>
      <c r="C367" s="14"/>
      <c r="D367" s="14">
        <f>SUM(D368:D371)</f>
        <v>-194.21069999999997</v>
      </c>
      <c r="E367" s="14"/>
    </row>
    <row r="368" spans="1:5" ht="47.25" x14ac:dyDescent="0.25">
      <c r="A368" s="20" t="s">
        <v>618</v>
      </c>
      <c r="B368" s="20" t="s">
        <v>616</v>
      </c>
      <c r="C368" s="14"/>
      <c r="D368" s="14">
        <v>-23.525729999999999</v>
      </c>
      <c r="E368" s="14"/>
    </row>
    <row r="369" spans="1:5" ht="47.25" x14ac:dyDescent="0.25">
      <c r="A369" s="20" t="s">
        <v>619</v>
      </c>
      <c r="B369" s="20" t="s">
        <v>616</v>
      </c>
      <c r="C369" s="14"/>
      <c r="D369" s="14">
        <v>-70.198279999999997</v>
      </c>
      <c r="E369" s="14"/>
    </row>
    <row r="370" spans="1:5" ht="48.75" customHeight="1" x14ac:dyDescent="0.25">
      <c r="A370" s="20" t="s">
        <v>620</v>
      </c>
      <c r="B370" s="20" t="s">
        <v>616</v>
      </c>
      <c r="C370" s="14"/>
      <c r="D370" s="14">
        <v>-95.829560000000001</v>
      </c>
      <c r="E370" s="14"/>
    </row>
    <row r="371" spans="1:5" ht="48.75" customHeight="1" x14ac:dyDescent="0.25">
      <c r="A371" s="20" t="s">
        <v>669</v>
      </c>
      <c r="B371" s="20" t="s">
        <v>616</v>
      </c>
      <c r="C371" s="14"/>
      <c r="D371" s="14">
        <v>-4.6571300000000004</v>
      </c>
      <c r="E371" s="14"/>
    </row>
    <row r="372" spans="1:5" ht="15.75" x14ac:dyDescent="0.25">
      <c r="A372" s="22"/>
      <c r="B372" s="11" t="s">
        <v>13</v>
      </c>
      <c r="C372" s="25">
        <f>C10+C65</f>
        <v>85205793.109999985</v>
      </c>
      <c r="D372" s="25">
        <f>D10+D65</f>
        <v>62063532.255500004</v>
      </c>
      <c r="E372" s="12">
        <f t="shared" si="6"/>
        <v>72.839568754880887</v>
      </c>
    </row>
    <row r="373" spans="1:5" ht="49.5" customHeight="1" x14ac:dyDescent="0.2">
      <c r="A373" s="28" t="s">
        <v>340</v>
      </c>
      <c r="B373" s="28"/>
      <c r="C373" s="28"/>
      <c r="D373" s="28"/>
      <c r="E373" s="28"/>
    </row>
    <row r="374" spans="1:5" x14ac:dyDescent="0.25">
      <c r="A374" s="29"/>
      <c r="B374" s="29"/>
    </row>
    <row r="376" spans="1:5" x14ac:dyDescent="0.25">
      <c r="B376" s="6"/>
    </row>
  </sheetData>
  <sheetProtection algorithmName="SHA-512" hashValue="WNwYObwkYIxt/YjQnDvfVWH6l132n9DJRlIpOrJXxvD+4bwMwuYrooLUWwLMjGIA/DHsP+wnG/ya3rrbqC2R+Q==" saltValue="XLvWrkyaUBzCE8+oPEggMw==" spinCount="100000" sheet="1" objects="1" scenarios="1" selectLockedCells="1" selectUnlockedCells="1"/>
  <mergeCells count="4">
    <mergeCell ref="A5:E5"/>
    <mergeCell ref="A6:E6"/>
    <mergeCell ref="A373:E373"/>
    <mergeCell ref="A374:B374"/>
  </mergeCells>
  <pageMargins left="1.1023622047244095" right="0.43307086614173229" top="0.98425196850393704" bottom="0.82677165354330717" header="0.51181102362204722" footer="0.31496062992125984"/>
  <pageSetup paperSize="9" scale="69" fitToHeight="0" orientation="portrait" r:id="rId1"/>
  <headerFooter>
    <oddHeader xml:space="preserve">&amp;C&amp;P+1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 1</vt:lpstr>
      <vt:lpstr>'Лист 1'!Заголовки_для_печати</vt:lpstr>
      <vt:lpstr>'Лист 1'!Область_печати</vt:lpstr>
    </vt:vector>
  </TitlesOfParts>
  <Company>Департамент финансов Кировской области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patrusheva</dc:creator>
  <cp:lastModifiedBy>Патрушева Лариса Леонидовна</cp:lastModifiedBy>
  <cp:lastPrinted>2022-11-08T07:53:15Z</cp:lastPrinted>
  <dcterms:created xsi:type="dcterms:W3CDTF">2013-09-17T09:23:46Z</dcterms:created>
  <dcterms:modified xsi:type="dcterms:W3CDTF">2022-11-08T07:55:18Z</dcterms:modified>
</cp:coreProperties>
</file>